
<file path=[Content_Types].xml><?xml version="1.0" encoding="utf-8"?>
<Types xmlns="http://schemas.openxmlformats.org/package/2006/content-types">
  <Default Extension="png" ContentType="image/jpeg"/>
  <Default Extension="rels" ContentType="application/vnd.openxmlformats-package.relationships+xml"/>
  <Default Extension="svg" ContentType="image/jpe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media/image2.png" ContentType="image/png"/>
  <Override PartName="/xl/drawings/drawing3.xml" ContentType="application/vnd.openxmlformats-officedocument.drawing+xml"/>
  <Override PartName="/xl/media/image4.png" ContentType="image/png"/>
  <Override PartName="/xl/media/image6.png" ContentType="image/png"/>
  <Override PartName="/xl/media/image8.png" ContentType="image/png"/>
  <Override PartName="/xl/media/image10.png" ContentType="image/png"/>
  <Override PartName="/xl/media/image12.png" ContentType="image/png"/>
  <Override PartName="/xl/media/image14.png" ContentType="image/png"/>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autoCompressPictures="0"/>
  <mc:AlternateContent xmlns:mc="http://schemas.openxmlformats.org/markup-compatibility/2006">
    <mc:Choice Requires="x15">
      <x15ac:absPath xmlns:x15ac="http://schemas.microsoft.com/office/spreadsheetml/2010/11/ac" url="https://south32-my.sharepoint.com/personal/smitja_south32_net/Documents/Desktop/"/>
    </mc:Choice>
  </mc:AlternateContent>
  <xr:revisionPtr revIDLastSave="0" documentId="8_{0D54353F-FC82-469A-B387-C2FD8B2EDA99}" xr6:coauthVersionLast="47" xr6:coauthVersionMax="47" xr10:uidLastSave="{00000000-0000-0000-0000-000000000000}"/>
  <bookViews>
    <workbookView xWindow="-14070" yWindow="-16320" windowWidth="29040" windowHeight="15720" tabRatio="816" xr2:uid="{00000000-000D-0000-FFFF-FFFF00000000}"/>
  </bookViews>
  <sheets>
    <sheet name="Cover" sheetId="1" r:id="rId1"/>
    <sheet name="About" sheetId="2" r:id="rId2"/>
    <sheet name="Contents" sheetId="3" r:id="rId3"/>
    <sheet name="Disclosure references" sheetId="4" r:id="rId4"/>
    <sheet name="Reporting boundaries" sheetId="5" r:id="rId5"/>
    <sheet name="Our people" sheetId="6" r:id="rId6"/>
    <sheet name="Safety and health" sheetId="7" r:id="rId7"/>
    <sheet name="Workforce and diversity" sheetId="8" r:id="rId8"/>
    <sheet name="Attracting and retaining talent" sheetId="9" r:id="rId9"/>
    <sheet name="Delivering value to society" sheetId="10" r:id="rId10"/>
    <sheet name="Economic contribution" sheetId="11" r:id="rId11"/>
    <sheet name="Community relationships" sheetId="12" r:id="rId12"/>
    <sheet name="Social investment" sheetId="13" r:id="rId13"/>
    <sheet name="Transformation" sheetId="14" r:id="rId14"/>
    <sheet name="Operating responsibly" sheetId="15" r:id="rId15"/>
    <sheet name="Human rights" sheetId="16" r:id="rId16"/>
    <sheet name="Ethics and cybersecurity" sheetId="17" r:id="rId17"/>
    <sheet name="Modern Slavery" sheetId="18" r:id="rId18"/>
    <sheet name="Closure" sheetId="19" r:id="rId19"/>
    <sheet name="Environment" sheetId="20" r:id="rId20"/>
    <sheet name="Landholdings" sheetId="21" r:id="rId21"/>
    <sheet name="Biodiversity" sheetId="22" r:id="rId22"/>
    <sheet name="Water" sheetId="23" r:id="rId23"/>
    <sheet name="Pollution and tailings" sheetId="24" r:id="rId24"/>
    <sheet name="Climate Change" sheetId="25" r:id="rId25"/>
    <sheet name="Energy" sheetId="26" r:id="rId26"/>
    <sheet name="Portfolio" sheetId="31" r:id="rId27"/>
    <sheet name="GHG Emissions" sheetId="28" r:id="rId28"/>
    <sheet name="Other GHG Emissions" sheetId="29" r:id="rId29"/>
    <sheet name="Emissions Limiting Regulations" sheetId="30" r:id="rId3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11" l="1"/>
  <c r="G25" i="11"/>
  <c r="H25" i="11"/>
  <c r="I25" i="11"/>
  <c r="J25" i="11"/>
  <c r="K25" i="11"/>
  <c r="L25" i="11"/>
  <c r="E25" i="11"/>
  <c r="L16" i="31" l="1"/>
  <c r="L15" i="31"/>
  <c r="E32" i="11"/>
  <c r="F32" i="11"/>
  <c r="G32" i="11"/>
  <c r="H32" i="11"/>
  <c r="I32" i="11"/>
  <c r="J32" i="11"/>
  <c r="K32" i="11"/>
  <c r="L32" i="11"/>
  <c r="D32" i="11"/>
  <c r="D18" i="11"/>
  <c r="L14" i="31"/>
  <c r="L42" i="31"/>
  <c r="L41" i="31"/>
  <c r="L40" i="31"/>
  <c r="L39" i="31"/>
  <c r="L38" i="31"/>
  <c r="L37" i="31"/>
  <c r="L36" i="31"/>
  <c r="L35" i="31"/>
  <c r="L34" i="31"/>
  <c r="L32" i="31"/>
  <c r="L31" i="31"/>
  <c r="L30" i="31"/>
  <c r="L29" i="31"/>
  <c r="L28" i="31"/>
  <c r="L27" i="31"/>
  <c r="L25" i="31"/>
  <c r="L24" i="31"/>
  <c r="L23" i="31"/>
  <c r="L22" i="31"/>
  <c r="L21" i="31"/>
  <c r="L20" i="31"/>
  <c r="L19" i="31"/>
  <c r="L17" i="31"/>
  <c r="L18" i="31"/>
  <c r="J26" i="31"/>
  <c r="F26" i="31"/>
  <c r="J43" i="31"/>
  <c r="F43" i="31"/>
  <c r="J33" i="31"/>
  <c r="F33" i="31"/>
  <c r="D68" i="29"/>
  <c r="D67" i="29"/>
  <c r="D66" i="29"/>
  <c r="D65" i="29"/>
  <c r="G34" i="29"/>
  <c r="F34" i="29"/>
  <c r="C22" i="29"/>
  <c r="C19" i="29"/>
  <c r="D165" i="28"/>
  <c r="D164" i="28"/>
  <c r="D163" i="28"/>
  <c r="D162" i="28"/>
  <c r="E140" i="28"/>
  <c r="D140" i="28"/>
  <c r="C47" i="28"/>
  <c r="C41" i="28"/>
  <c r="E32" i="28"/>
  <c r="D32" i="28"/>
  <c r="C32" i="28"/>
  <c r="C22" i="28"/>
  <c r="C21" i="28"/>
  <c r="C52" i="26"/>
  <c r="C51" i="26"/>
  <c r="C50" i="26"/>
  <c r="C49" i="26"/>
  <c r="C48" i="26"/>
  <c r="C43" i="26"/>
  <c r="C42" i="26"/>
  <c r="C41" i="26"/>
  <c r="C40" i="26"/>
  <c r="C39" i="26"/>
  <c r="C28" i="26"/>
  <c r="C47" i="26" s="1"/>
  <c r="C16" i="26"/>
  <c r="C38" i="26" s="1"/>
  <c r="I111" i="24"/>
  <c r="H111" i="24"/>
  <c r="G111" i="24"/>
  <c r="F111" i="24"/>
  <c r="E111" i="24"/>
  <c r="D111" i="24"/>
  <c r="C111" i="24"/>
  <c r="C100" i="24"/>
  <c r="C98" i="24"/>
  <c r="D80" i="24"/>
  <c r="D79" i="24"/>
  <c r="D78" i="24"/>
  <c r="G69" i="24"/>
  <c r="G38" i="24"/>
  <c r="G36" i="24"/>
  <c r="F35" i="24"/>
  <c r="E35" i="24"/>
  <c r="G35" i="24" s="1"/>
  <c r="G34" i="24"/>
  <c r="G33" i="24"/>
  <c r="G31" i="24"/>
  <c r="E30" i="24"/>
  <c r="G30" i="24" s="1"/>
  <c r="G28" i="24"/>
  <c r="M101" i="23"/>
  <c r="O101" i="23" s="1"/>
  <c r="L101" i="23"/>
  <c r="K101" i="23"/>
  <c r="N101" i="23" s="1"/>
  <c r="G101" i="23"/>
  <c r="I101" i="23" s="1"/>
  <c r="F101" i="23"/>
  <c r="E101" i="23"/>
  <c r="O100" i="23"/>
  <c r="M100" i="23"/>
  <c r="L100" i="23"/>
  <c r="K100" i="23"/>
  <c r="N100" i="23" s="1"/>
  <c r="G100" i="23"/>
  <c r="I100" i="23" s="1"/>
  <c r="F100" i="23"/>
  <c r="H100" i="23" s="1"/>
  <c r="J100" i="23" s="1"/>
  <c r="E100" i="23"/>
  <c r="M99" i="23"/>
  <c r="O99" i="23" s="1"/>
  <c r="L99" i="23"/>
  <c r="K99" i="23"/>
  <c r="G99" i="23"/>
  <c r="I99" i="23" s="1"/>
  <c r="F99" i="23"/>
  <c r="E99" i="23"/>
  <c r="H99" i="23" s="1"/>
  <c r="O98" i="23"/>
  <c r="M98" i="23"/>
  <c r="L98" i="23"/>
  <c r="K98" i="23"/>
  <c r="N98" i="23" s="1"/>
  <c r="G98" i="23"/>
  <c r="I98" i="23" s="1"/>
  <c r="F98" i="23"/>
  <c r="E98" i="23"/>
  <c r="M97" i="23"/>
  <c r="M102" i="23" s="1"/>
  <c r="O102" i="23" s="1"/>
  <c r="L97" i="23"/>
  <c r="K97" i="23"/>
  <c r="I97" i="23"/>
  <c r="G97" i="23"/>
  <c r="F97" i="23"/>
  <c r="E97" i="23"/>
  <c r="G96" i="23"/>
  <c r="I96" i="23" s="1"/>
  <c r="F96" i="23"/>
  <c r="O95" i="23"/>
  <c r="N95" i="23"/>
  <c r="I95" i="23"/>
  <c r="H95" i="23"/>
  <c r="M94" i="23"/>
  <c r="O94" i="23" s="1"/>
  <c r="L94" i="23"/>
  <c r="K94" i="23"/>
  <c r="I94" i="23"/>
  <c r="G94" i="23"/>
  <c r="F94" i="23"/>
  <c r="E94" i="23"/>
  <c r="H94" i="23" s="1"/>
  <c r="O93" i="23"/>
  <c r="N93" i="23"/>
  <c r="I93" i="23"/>
  <c r="H93" i="23"/>
  <c r="O92" i="23"/>
  <c r="N92" i="23"/>
  <c r="I92" i="23"/>
  <c r="H92" i="23"/>
  <c r="J92" i="23" s="1"/>
  <c r="O91" i="23"/>
  <c r="N91" i="23"/>
  <c r="I91" i="23"/>
  <c r="H91" i="23"/>
  <c r="O90" i="23"/>
  <c r="N90" i="23"/>
  <c r="I90" i="23"/>
  <c r="H90" i="23"/>
  <c r="J90" i="23" s="1"/>
  <c r="O89" i="23"/>
  <c r="N89" i="23"/>
  <c r="P89" i="23" s="1"/>
  <c r="I89" i="23"/>
  <c r="H89" i="23"/>
  <c r="O88" i="23"/>
  <c r="N88" i="23"/>
  <c r="P88" i="23" s="1"/>
  <c r="I88" i="23"/>
  <c r="H88" i="23"/>
  <c r="E87" i="23"/>
  <c r="E86" i="23"/>
  <c r="E85" i="23"/>
  <c r="E84" i="23"/>
  <c r="M83" i="23"/>
  <c r="M96" i="23" s="1"/>
  <c r="O96" i="23" s="1"/>
  <c r="L83" i="23"/>
  <c r="L96" i="23" s="1"/>
  <c r="K83" i="23"/>
  <c r="K96" i="23" s="1"/>
  <c r="N96" i="23" s="1"/>
  <c r="P96" i="23" s="1"/>
  <c r="J83" i="23"/>
  <c r="G83" i="23"/>
  <c r="I83" i="23" s="1"/>
  <c r="F83" i="23"/>
  <c r="E83" i="23"/>
  <c r="E96" i="23" s="1"/>
  <c r="O82" i="23"/>
  <c r="N82" i="23"/>
  <c r="P82" i="23" s="1"/>
  <c r="J82" i="23"/>
  <c r="I82" i="23"/>
  <c r="H82" i="23"/>
  <c r="O81" i="23"/>
  <c r="N81" i="23"/>
  <c r="I81" i="23"/>
  <c r="H81" i="23"/>
  <c r="O80" i="23"/>
  <c r="N80" i="23"/>
  <c r="I80" i="23"/>
  <c r="H80" i="23"/>
  <c r="M79" i="23"/>
  <c r="O79" i="23" s="1"/>
  <c r="L79" i="23"/>
  <c r="K79" i="23"/>
  <c r="N79" i="23" s="1"/>
  <c r="G79" i="23"/>
  <c r="I79" i="23" s="1"/>
  <c r="F79" i="23"/>
  <c r="E79" i="23"/>
  <c r="O78" i="23"/>
  <c r="N78" i="23"/>
  <c r="I78" i="23"/>
  <c r="H78" i="23"/>
  <c r="P77" i="23"/>
  <c r="O77" i="23"/>
  <c r="N77" i="23"/>
  <c r="I77" i="23"/>
  <c r="H77" i="23"/>
  <c r="O76" i="23"/>
  <c r="N76" i="23"/>
  <c r="P76" i="23" s="1"/>
  <c r="I76" i="23"/>
  <c r="H76" i="23"/>
  <c r="J76" i="23" s="1"/>
  <c r="O75" i="23"/>
  <c r="N75" i="23"/>
  <c r="P75" i="23" s="1"/>
  <c r="I75" i="23"/>
  <c r="H75" i="23"/>
  <c r="O74" i="23"/>
  <c r="N74" i="23"/>
  <c r="J74" i="23"/>
  <c r="I74" i="23"/>
  <c r="H74" i="23"/>
  <c r="M73" i="23"/>
  <c r="O73" i="23" s="1"/>
  <c r="L73" i="23"/>
  <c r="K73" i="23"/>
  <c r="G73" i="23"/>
  <c r="I73" i="23" s="1"/>
  <c r="F73" i="23"/>
  <c r="H73" i="23" s="1"/>
  <c r="E73" i="23"/>
  <c r="O72" i="23"/>
  <c r="N72" i="23"/>
  <c r="P72" i="23" s="1"/>
  <c r="I72" i="23"/>
  <c r="H72" i="23"/>
  <c r="O71" i="23"/>
  <c r="N71" i="23"/>
  <c r="P71" i="23" s="1"/>
  <c r="J71" i="23"/>
  <c r="I71" i="23"/>
  <c r="H71" i="23"/>
  <c r="O70" i="23"/>
  <c r="N70" i="23"/>
  <c r="I70" i="23"/>
  <c r="H70" i="23"/>
  <c r="O69" i="23"/>
  <c r="N69" i="23"/>
  <c r="I69" i="23"/>
  <c r="H69" i="23"/>
  <c r="J69" i="23" s="1"/>
  <c r="M59" i="23"/>
  <c r="E57" i="23"/>
  <c r="E56" i="23"/>
  <c r="E55" i="23"/>
  <c r="E54" i="23"/>
  <c r="E52" i="23"/>
  <c r="E51" i="23"/>
  <c r="M50" i="23"/>
  <c r="M58" i="23" s="1"/>
  <c r="L50" i="23"/>
  <c r="L58" i="23" s="1"/>
  <c r="K50" i="23"/>
  <c r="K58" i="23" s="1"/>
  <c r="J50" i="23"/>
  <c r="J58" i="23" s="1"/>
  <c r="I50" i="23"/>
  <c r="I58" i="23" s="1"/>
  <c r="H50" i="23"/>
  <c r="H58" i="23" s="1"/>
  <c r="G50" i="23"/>
  <c r="G58" i="23" s="1"/>
  <c r="F50" i="23"/>
  <c r="F58" i="23" s="1"/>
  <c r="E49" i="23"/>
  <c r="E48" i="23"/>
  <c r="E47" i="23"/>
  <c r="M46" i="23"/>
  <c r="L46" i="23"/>
  <c r="L59" i="23" s="1"/>
  <c r="K46" i="23"/>
  <c r="K59" i="23" s="1"/>
  <c r="J46" i="23"/>
  <c r="J59" i="23" s="1"/>
  <c r="I46" i="23"/>
  <c r="I59" i="23" s="1"/>
  <c r="H46" i="23"/>
  <c r="H59" i="23" s="1"/>
  <c r="G46" i="23"/>
  <c r="G59" i="23" s="1"/>
  <c r="F46" i="23"/>
  <c r="F59" i="23" s="1"/>
  <c r="E45" i="23"/>
  <c r="E44" i="23"/>
  <c r="E43" i="23"/>
  <c r="E42" i="23"/>
  <c r="E41" i="23"/>
  <c r="M40" i="23"/>
  <c r="M53" i="23" s="1"/>
  <c r="L40" i="23"/>
  <c r="L53" i="23" s="1"/>
  <c r="K40" i="23"/>
  <c r="K53" i="23" s="1"/>
  <c r="J40" i="23"/>
  <c r="J53" i="23" s="1"/>
  <c r="I40" i="23"/>
  <c r="I53" i="23" s="1"/>
  <c r="H40" i="23"/>
  <c r="H53" i="23" s="1"/>
  <c r="G40" i="23"/>
  <c r="G53" i="23" s="1"/>
  <c r="F40" i="23"/>
  <c r="F53" i="23" s="1"/>
  <c r="E39" i="23"/>
  <c r="E38" i="23"/>
  <c r="E37" i="23"/>
  <c r="E36" i="23"/>
  <c r="F26" i="23"/>
  <c r="F25" i="23"/>
  <c r="AD38" i="21"/>
  <c r="L38" i="21"/>
  <c r="K38" i="21"/>
  <c r="J38" i="21"/>
  <c r="F38" i="21"/>
  <c r="F41" i="21" s="1"/>
  <c r="E38" i="21"/>
  <c r="D38" i="21" s="1"/>
  <c r="K37" i="21"/>
  <c r="J37" i="21"/>
  <c r="G37" i="21"/>
  <c r="G36" i="21" s="1"/>
  <c r="D37" i="21"/>
  <c r="K36" i="21"/>
  <c r="J36" i="21"/>
  <c r="H36" i="21"/>
  <c r="F36" i="21"/>
  <c r="E36" i="21"/>
  <c r="D36" i="21" s="1"/>
  <c r="C36" i="21"/>
  <c r="J35" i="21"/>
  <c r="I35" i="21"/>
  <c r="H35" i="21"/>
  <c r="G35" i="21"/>
  <c r="E35" i="21"/>
  <c r="D35" i="21" s="1"/>
  <c r="K34" i="21"/>
  <c r="J34" i="21"/>
  <c r="G34" i="21"/>
  <c r="I34" i="21" s="1"/>
  <c r="D34" i="21"/>
  <c r="L33" i="21"/>
  <c r="AD33" i="21" s="1"/>
  <c r="K33" i="21"/>
  <c r="J33" i="21"/>
  <c r="I33" i="21"/>
  <c r="G33" i="21"/>
  <c r="D33" i="21"/>
  <c r="H32" i="21"/>
  <c r="G32" i="21"/>
  <c r="F32" i="21"/>
  <c r="E32" i="21"/>
  <c r="D32" i="21" s="1"/>
  <c r="C32" i="21"/>
  <c r="L31" i="21"/>
  <c r="AD31" i="21" s="1"/>
  <c r="K31" i="21"/>
  <c r="J31" i="21"/>
  <c r="I31" i="21"/>
  <c r="D31" i="21"/>
  <c r="C31" i="21"/>
  <c r="K30" i="21"/>
  <c r="J30" i="21"/>
  <c r="G30" i="21"/>
  <c r="I30" i="21" s="1"/>
  <c r="D30" i="21"/>
  <c r="K29" i="21"/>
  <c r="J29" i="21"/>
  <c r="I29" i="21"/>
  <c r="L29" i="21" s="1"/>
  <c r="AD29" i="21" s="1"/>
  <c r="E29" i="21"/>
  <c r="D29" i="21" s="1"/>
  <c r="H28" i="21"/>
  <c r="K28" i="21" s="1"/>
  <c r="G28" i="21"/>
  <c r="F28" i="21"/>
  <c r="E28" i="21"/>
  <c r="C28" i="21"/>
  <c r="E24" i="21"/>
  <c r="D24" i="21"/>
  <c r="C18" i="21"/>
  <c r="D70" i="18"/>
  <c r="C70" i="18"/>
  <c r="D67" i="18"/>
  <c r="D58" i="18"/>
  <c r="C58" i="18"/>
  <c r="C90" i="13"/>
  <c r="C51" i="13"/>
  <c r="D50" i="13" s="1"/>
  <c r="C41" i="13"/>
  <c r="C28" i="13"/>
  <c r="C24" i="13"/>
  <c r="C22" i="13"/>
  <c r="C20" i="13"/>
  <c r="C14" i="13"/>
  <c r="C30" i="13" s="1"/>
  <c r="G72" i="12"/>
  <c r="F72" i="12"/>
  <c r="E72" i="12"/>
  <c r="D72" i="12"/>
  <c r="C72" i="12"/>
  <c r="J44" i="12"/>
  <c r="I44" i="12"/>
  <c r="H44" i="12"/>
  <c r="G44" i="12"/>
  <c r="F44" i="12"/>
  <c r="E44" i="12"/>
  <c r="D44" i="12"/>
  <c r="C44" i="12"/>
  <c r="I30" i="12"/>
  <c r="G30" i="12"/>
  <c r="E30" i="12"/>
  <c r="D25" i="11"/>
  <c r="D13" i="11" s="1"/>
  <c r="D20" i="11"/>
  <c r="D19" i="11"/>
  <c r="D17" i="11"/>
  <c r="D16" i="11"/>
  <c r="D15" i="11"/>
  <c r="D14" i="11"/>
  <c r="D12" i="11"/>
  <c r="J53" i="8"/>
  <c r="A17" i="8"/>
  <c r="A16" i="8"/>
  <c r="A15" i="8"/>
  <c r="C127" i="7"/>
  <c r="D123" i="7" s="1"/>
  <c r="D126" i="7"/>
  <c r="D125" i="7"/>
  <c r="D124" i="7"/>
  <c r="D122" i="7"/>
  <c r="G14" i="7"/>
  <c r="F14" i="7"/>
  <c r="E14" i="7"/>
  <c r="D14" i="7"/>
  <c r="C12" i="7"/>
  <c r="C14" i="7" s="1"/>
  <c r="L26" i="31" l="1"/>
  <c r="C21" i="29"/>
  <c r="L43" i="31"/>
  <c r="L33" i="31"/>
  <c r="D28" i="21"/>
  <c r="J93" i="23"/>
  <c r="P100" i="23"/>
  <c r="J72" i="23"/>
  <c r="J75" i="23"/>
  <c r="J80" i="23"/>
  <c r="P91" i="23"/>
  <c r="P93" i="23"/>
  <c r="P70" i="23"/>
  <c r="J88" i="23"/>
  <c r="J94" i="23"/>
  <c r="K102" i="23"/>
  <c r="N102" i="23" s="1"/>
  <c r="P102" i="23" s="1"/>
  <c r="E46" i="23"/>
  <c r="J81" i="23"/>
  <c r="P90" i="23"/>
  <c r="L102" i="23"/>
  <c r="J77" i="23"/>
  <c r="H79" i="23"/>
  <c r="J79" i="23" s="1"/>
  <c r="J89" i="23"/>
  <c r="P92" i="23"/>
  <c r="J95" i="23"/>
  <c r="N99" i="23"/>
  <c r="P99" i="23" s="1"/>
  <c r="H96" i="23"/>
  <c r="J96" i="23" s="1"/>
  <c r="N83" i="23"/>
  <c r="E102" i="23"/>
  <c r="F102" i="23"/>
  <c r="N73" i="23"/>
  <c r="P73" i="23" s="1"/>
  <c r="K86" i="23" s="1"/>
  <c r="P78" i="23"/>
  <c r="P81" i="23"/>
  <c r="E40" i="23"/>
  <c r="E53" i="23" s="1"/>
  <c r="P69" i="23"/>
  <c r="J91" i="23"/>
  <c r="E50" i="23"/>
  <c r="P80" i="23"/>
  <c r="P95" i="23"/>
  <c r="P98" i="23"/>
  <c r="H101" i="23"/>
  <c r="J101" i="23" s="1"/>
  <c r="P79" i="23"/>
  <c r="J70" i="23"/>
  <c r="P74" i="23"/>
  <c r="N94" i="23"/>
  <c r="P94" i="23" s="1"/>
  <c r="D47" i="13"/>
  <c r="D48" i="13"/>
  <c r="D49" i="13"/>
  <c r="D51" i="13" s="1"/>
  <c r="I32" i="21"/>
  <c r="L32" i="21" s="1"/>
  <c r="L34" i="21"/>
  <c r="AD34" i="21" s="1"/>
  <c r="I28" i="21"/>
  <c r="L28" i="21" s="1"/>
  <c r="AD28" i="21" s="1"/>
  <c r="L30" i="21"/>
  <c r="AD30" i="21" s="1"/>
  <c r="E59" i="23"/>
  <c r="E58" i="23"/>
  <c r="J73" i="23"/>
  <c r="J99" i="23"/>
  <c r="P101" i="23"/>
  <c r="K35" i="21"/>
  <c r="I37" i="21"/>
  <c r="D120" i="7"/>
  <c r="D127" i="7" s="1"/>
  <c r="K32" i="21"/>
  <c r="L35" i="21"/>
  <c r="AD35" i="21" s="1"/>
  <c r="O83" i="23"/>
  <c r="H98" i="23"/>
  <c r="J98" i="23" s="1"/>
  <c r="J28" i="21"/>
  <c r="J32" i="21"/>
  <c r="G102" i="23"/>
  <c r="I102" i="23" s="1"/>
  <c r="D121" i="7"/>
  <c r="H83" i="23"/>
  <c r="N97" i="23"/>
  <c r="F40" i="21"/>
  <c r="O97" i="23"/>
  <c r="H97" i="23"/>
  <c r="J97" i="23" s="1"/>
  <c r="P83" i="23" l="1"/>
  <c r="P97" i="23"/>
  <c r="H102" i="23"/>
  <c r="J102" i="23" s="1"/>
  <c r="L37" i="21"/>
  <c r="AD37" i="21" s="1"/>
  <c r="I36" i="21"/>
  <c r="L36" i="21" s="1"/>
  <c r="AD36" i="21" s="1"/>
  <c r="AD32" i="21"/>
</calcChain>
</file>

<file path=xl/sharedStrings.xml><?xml version="1.0" encoding="utf-8"?>
<sst xmlns="http://schemas.openxmlformats.org/spreadsheetml/2006/main" count="3258" uniqueCount="1548">
  <si>
    <t>[pending cover]</t>
  </si>
  <si>
    <t>Sustainability Databook 2026</t>
  </si>
  <si>
    <t>ABOUT THIS SUSTAINABILITY DATABOOK</t>
  </si>
  <si>
    <t>About this Databook</t>
  </si>
  <si>
    <t>CONTENTS</t>
  </si>
  <si>
    <t>Introductory tabs</t>
  </si>
  <si>
    <t>Disclosure references</t>
  </si>
  <si>
    <t>Reporting boundaries</t>
  </si>
  <si>
    <t>Protecting and respecting our people</t>
  </si>
  <si>
    <t>Safety and health</t>
  </si>
  <si>
    <t>Workforce and diversity</t>
  </si>
  <si>
    <t>Attracting and retaining talent</t>
  </si>
  <si>
    <t>Delivering value to society</t>
  </si>
  <si>
    <t>Our economic contributions</t>
  </si>
  <si>
    <t>Community relationships</t>
  </si>
  <si>
    <t>Social investment</t>
  </si>
  <si>
    <t>Transformation in South Africa</t>
  </si>
  <si>
    <t>Operating ethically and responsibly</t>
  </si>
  <si>
    <t>Human rights</t>
  </si>
  <si>
    <t>Modern slavery</t>
  </si>
  <si>
    <t>Closure</t>
  </si>
  <si>
    <t>Managing our environmental impact</t>
  </si>
  <si>
    <t>Landholdings</t>
  </si>
  <si>
    <t>Biodiversity</t>
  </si>
  <si>
    <t>Water</t>
  </si>
  <si>
    <t>Pollution and tailings management</t>
  </si>
  <si>
    <t>Addressing climate change</t>
  </si>
  <si>
    <t>Energy</t>
  </si>
  <si>
    <t>Portfolio</t>
  </si>
  <si>
    <t>GHG emissions</t>
  </si>
  <si>
    <t>Other GHG emissions</t>
  </si>
  <si>
    <t>Emissions limiting regulations</t>
  </si>
  <si>
    <t>It also provides information on certifications held at our operations and our performance against selected ESG ratings and indices.</t>
  </si>
  <si>
    <t>DISCLOSURE REFERENCES</t>
  </si>
  <si>
    <t>2026 Annual Reporting Suite</t>
  </si>
  <si>
    <t>Sustainability Governance</t>
  </si>
  <si>
    <t>Policies</t>
  </si>
  <si>
    <t>Our Approach documents</t>
  </si>
  <si>
    <t>Terms of reference</t>
  </si>
  <si>
    <t>Additional Disclosures / Documents</t>
  </si>
  <si>
    <t>REPORTING BOUNDARIES</t>
  </si>
  <si>
    <t>Operations we own and control</t>
  </si>
  <si>
    <t>South32's operations comprise the subsidiaries and operated joint ventures listed below (our operations). In accordance with the GRI Standards, these operations are considered our 'significant locations of operation'. Unless otherwise stated, data presented in this Databook and the Sustainability section of the Annual Report 2026 relates to these operations and is reported on a 100% operational basis, irrespective of South32's ownership interest.</t>
  </si>
  <si>
    <t>Country</t>
  </si>
  <si>
    <t>Ownership %</t>
  </si>
  <si>
    <t>Joint venture partner</t>
  </si>
  <si>
    <t>Production status</t>
  </si>
  <si>
    <t>Notes, inclusions and exclusions for FY26</t>
  </si>
  <si>
    <t>Australia Manganese</t>
  </si>
  <si>
    <t>Australia</t>
  </si>
  <si>
    <t>Anglo American – 40%</t>
  </si>
  <si>
    <t>Active</t>
  </si>
  <si>
    <t>Australia Manganese comprises the Groote Eylandt Mining Company (GEMCO).</t>
  </si>
  <si>
    <t>Cannington</t>
  </si>
  <si>
    <t>Hillside Aluminium</t>
  </si>
  <si>
    <t>South Africa</t>
  </si>
  <si>
    <t>Mozal Aluminium</t>
  </si>
  <si>
    <t>Mozambique</t>
  </si>
  <si>
    <t>Industrial Development Corporation of South Africa Limited – 32.48% 
Mozambique Government – 3.85%</t>
  </si>
  <si>
    <t>Care and maintenance</t>
  </si>
  <si>
    <t>South Africa Manganese</t>
  </si>
  <si>
    <t>Anglo American – 29.6% 
Exxaro Resources – 9.0% 
NCAB Resources – 7.0% 
Iziko Resources – 5.0% 
Kgolo Community Development Trust – 5.0%</t>
  </si>
  <si>
    <t xml:space="preserve">Active
</t>
  </si>
  <si>
    <t>South Africa Manganese comprises the Mamatwan and Wessels mines, held by Hotazel Manganese Mines Pty Ltd (HMM). South32 holds an effective 54.6% interest in HMM through its 60% interest in Samancor Holdings Pty Ltd (Samancor).
Samancor indirectly owns 74% of Hotazel Manganese Mines (Pty) Ltd (HMM), which gives the Group an indirect ownership interest of 44.4%. Of the remaining 26% of HMM, 17% of the interests were acquired by B-BBEE entities using vendor finance with the loans repayable via distributions attributable to these parties, pro rata to their share in HMM. Until these loans are repaid, the Group's interest in HMM is accounted for at 54.6%.</t>
  </si>
  <si>
    <t xml:space="preserve">Worsley Alumina </t>
  </si>
  <si>
    <t>Japan Alumina – 10% 
Sojitz Alumina – 4%</t>
  </si>
  <si>
    <t>(1) Bayside Aluminium smelter (closed in June 2014 and 100% South32-owned) remains in our portfolio as a closed asset. Residual data associated with Bayside, including health and safety incidents, exposure hours, Scope 2 GHG emissions, electricity consumption and landholdings, is included in South32’s reported totals but is not attributed to any specific operation.</t>
  </si>
  <si>
    <t>Development projects and options</t>
  </si>
  <si>
    <t>South32's development projects and options comprise South32 subsidiaries and operated joint ventures. Given the evolving nature of these assets, disclosures in this Databook are generally limited to material sustainability metrics, where relevant. However, South32 direct employees based at these locations are included in our people data. South32 also has a portfolio of more than 20 active exploration programs globally. Unless otherwise stated, these programs are excluded from disclosures in this Databook and the Sustainability section of the Annual Report 2026.</t>
  </si>
  <si>
    <t>Development project/option</t>
  </si>
  <si>
    <t>Hermosa (Taylor, Peake and Clark deposits)</t>
  </si>
  <si>
    <t>United States</t>
  </si>
  <si>
    <t>Taylor deposit is in execution</t>
  </si>
  <si>
    <t>Chita Valley: Minera Sud Argentina S.A (MSA)</t>
  </si>
  <si>
    <t>Argentina</t>
  </si>
  <si>
    <t>Minsud Resources Corp.  – 49.9%</t>
  </si>
  <si>
    <t>Exploration</t>
  </si>
  <si>
    <t>MSA is included in health and safety data only. Other sustainability metrics are not reported.</t>
  </si>
  <si>
    <t>Non-operated joint ventures</t>
  </si>
  <si>
    <t>Non-operated joint ventures (NOJVs) are operations, development options and exploration projects that are not wholly owned by South32 and where South32 is not the operator. Unless otherwise stated, data for NOJVs is excluded from this Databook and the Sustainability section of the Annual Report 2026. Where specifically indicated, certain metrics may be disclosed on an equity share basis. Direct South32 employees based at these locations are included in our people data.</t>
  </si>
  <si>
    <t>Non-operated joint venture</t>
  </si>
  <si>
    <t>Ambler Metals</t>
  </si>
  <si>
    <t>Alaska</t>
  </si>
  <si>
    <t>Trilogy Metals – 50%</t>
  </si>
  <si>
    <t>Excluded from all metrics within this Databook.</t>
  </si>
  <si>
    <t>Sierra Gorda S.C.M</t>
  </si>
  <si>
    <t>Chile</t>
  </si>
  <si>
    <t>KGHM Polska Miedz S.A. – 55%</t>
  </si>
  <si>
    <t>Included in Scope 1 and 2 GHG emissions data where disclosed on an equity share basis and in Scope 3 GHG emissions. 
In our Annual Report 2026, we may disclose select information relating to these NOJVs where South32 has participated in relevant activities or engagements.</t>
  </si>
  <si>
    <t>Brazil</t>
  </si>
  <si>
    <t>Alcoa – 54% 
Rio Tinto – 10%</t>
  </si>
  <si>
    <t>Alcoa – 60%</t>
  </si>
  <si>
    <t>Rio Tinto – 22% 
Glencore – 45%</t>
  </si>
  <si>
    <t>(1) The MRN bauxite mine and Alumar refinery are often grouped as an asset, referred to collectively as Brazil Alumina. 
(2) Also referred to within the context of South32 as Brazil Aluminium.</t>
  </si>
  <si>
    <t>Divested operations and development projects</t>
  </si>
  <si>
    <t xml:space="preserve">Operations and development projects divested since South32's inception, including those divested during the reporting period, are shown below. Sustainability data for these operations and development projects is included for all reporting periods up to the date of divestment. 
For additional information on individual transactions, refer to the relevant market announcements and media releases available at www.south32.net. </t>
  </si>
  <si>
    <t>Operation / Asset</t>
  </si>
  <si>
    <t>Cerro Matoso</t>
  </si>
  <si>
    <t>Colombia</t>
  </si>
  <si>
    <t>Divested on  1 December 2025</t>
  </si>
  <si>
    <t>Included in material sustainability data for all periods up to the date of divestment.</t>
  </si>
  <si>
    <t>Metalloys</t>
  </si>
  <si>
    <t>Divested on 3 June 2025</t>
  </si>
  <si>
    <t>Illawarra Metallurgical Coal (IMC)</t>
  </si>
  <si>
    <t>Divested on 29 August 2024</t>
  </si>
  <si>
    <t>Eagle Downs Metallurgical Coal</t>
  </si>
  <si>
    <t>Divested on 12 August 2024</t>
  </si>
  <si>
    <t>Divested on 1 June 2021</t>
  </si>
  <si>
    <t>Tasmania Electro Metallurgical Company (TEMCO)</t>
  </si>
  <si>
    <t>Divested on 1 January 2021</t>
  </si>
  <si>
    <t xml:space="preserve">(1) Collectively, SAEC consisted of Khutala colliery, Klipspruit colliery and the Wolvekrans Middelburg Complex (WMC) as well as three processing plants. </t>
  </si>
  <si>
    <t>PROTECTING AND RESPECTING OUR PEOPLE</t>
  </si>
  <si>
    <t>Sustainability topic</t>
  </si>
  <si>
    <t>Key data themes</t>
  </si>
  <si>
    <t>SAFETY AND HEALTH</t>
  </si>
  <si>
    <t xml:space="preserve">We adopt the United States Government Occupational Safety and Health Administration and ICMM guidelines for recording and reporting occupational injuries and illnesses. Incident classification definitions are applied uniformly across our workforce. We disclose incidents where South32 controls the work location or the work activity. 
Refer to the safety and health terms and definitions section below for guidance on the indicators presented in this tab. </t>
  </si>
  <si>
    <t>Workforce data</t>
  </si>
  <si>
    <t>Headcount</t>
  </si>
  <si>
    <t>FY26</t>
  </si>
  <si>
    <t>FY25</t>
  </si>
  <si>
    <t>FY24</t>
  </si>
  <si>
    <t>FY23</t>
  </si>
  <si>
    <t>FY22</t>
  </si>
  <si>
    <t>Employees</t>
  </si>
  <si>
    <t>Contractors</t>
  </si>
  <si>
    <t>Proportion of employee to contractor workforce</t>
  </si>
  <si>
    <t>Hours worked (millions of hours)</t>
  </si>
  <si>
    <t>Hours worked - total</t>
  </si>
  <si>
    <t>Hours worked - employees</t>
  </si>
  <si>
    <t>Hours worked - contractors</t>
  </si>
  <si>
    <t>Fatalities</t>
  </si>
  <si>
    <t>Fatalities from safety incidents – total</t>
  </si>
  <si>
    <t>Fatalities from health incidents – total</t>
  </si>
  <si>
    <t>Fatality frequency – total</t>
  </si>
  <si>
    <t>0.03</t>
  </si>
  <si>
    <t>-</t>
  </si>
  <si>
    <t>0.1</t>
  </si>
  <si>
    <t>&lt;0.1</t>
  </si>
  <si>
    <t>Fatalities from safety incidents – employees</t>
  </si>
  <si>
    <t>2</t>
  </si>
  <si>
    <t>Fatalities from health incidents – employees</t>
  </si>
  <si>
    <t>Fatality frequency – employees</t>
  </si>
  <si>
    <t>Fatalities from safety incidents – contractors</t>
  </si>
  <si>
    <t>1</t>
  </si>
  <si>
    <t>Fatalities from health incidents – contractors</t>
  </si>
  <si>
    <t>Fatality frequency – contractors</t>
  </si>
  <si>
    <t>Injury and illness performance</t>
  </si>
  <si>
    <t>Recordable injuries and illnesses</t>
  </si>
  <si>
    <t>Total recordable injuries – total</t>
  </si>
  <si>
    <t>Total recordable injuries – employees</t>
  </si>
  <si>
    <t>Total recordable injuries – contractors</t>
  </si>
  <si>
    <t>Total recordable occupational illness – total</t>
  </si>
  <si>
    <t>Total recordable occupational illness – employees</t>
  </si>
  <si>
    <t>Total recordable occupational illness – contractors</t>
  </si>
  <si>
    <t xml:space="preserve">(1) One injury reported at Australia Manganese in FY25 has been reclassified from a first aid case to a lost time case, increasing the total number of injuries from 134 to 135, and employee injuries from 66 to 67. </t>
  </si>
  <si>
    <t>Lost time injury frequency (LTIF)</t>
  </si>
  <si>
    <t>Lost time injury frequency (LTIF) – total</t>
  </si>
  <si>
    <t>Lost time injury frequency (LTIF) – employees</t>
  </si>
  <si>
    <t>Lost time injury frequency (LTIF) – contractors</t>
  </si>
  <si>
    <t>(1) One injury reported at Australia Manganese in FY25 has been reclassified from a first aid case to a lost time case, increasing employee LTIF  from 1.4 to 1.5.</t>
  </si>
  <si>
    <t>Total recordable injury frequency (TRIF)</t>
  </si>
  <si>
    <t>Total recordable injury frequency (TRIF) – total</t>
  </si>
  <si>
    <t>Total recordable injury frequency (TRIF) – employees</t>
  </si>
  <si>
    <t>Total recordable injury frequency (TRIF) – contractors</t>
  </si>
  <si>
    <t>(1) One injury reported at Australia Manganese in FY25 has been reclassified from a first aid case to a lost time case, increasing employee TRIF from 3.7 to 3.8.</t>
  </si>
  <si>
    <t>High potential injuries and illnesses (HPII)</t>
  </si>
  <si>
    <t>High potential injuries and illnesses - total</t>
  </si>
  <si>
    <t>High potential injuries and illnesses - employees</t>
  </si>
  <si>
    <t>High potential injuries and illnesses - contractors</t>
  </si>
  <si>
    <t>High potential injuries and illnesses frequency (HPIIF) - total</t>
  </si>
  <si>
    <t>Total recordable illnesses frequency (TRILF)</t>
  </si>
  <si>
    <t>Total recordable illness frequency (TRILF) – total</t>
  </si>
  <si>
    <t>Total recordable illness frequency (TRILF) – employees</t>
  </si>
  <si>
    <t>Total recordable illness frequency (TRILF) – contractors</t>
  </si>
  <si>
    <t>Chronic Obstructive Pulmonary Disease and Asthma</t>
  </si>
  <si>
    <t>Coal Worker Pneumoconiosis</t>
  </si>
  <si>
    <t>Dermatitis or Eczema</t>
  </si>
  <si>
    <t>Infectious and Parasitic Diseases</t>
  </si>
  <si>
    <t>Musculoskeletal Occupational Illness</t>
  </si>
  <si>
    <t>Noise Induced Hearing Loss (NIHL)</t>
  </si>
  <si>
    <t>Poisoning and Toxic Effect</t>
  </si>
  <si>
    <t>Total recordable occupational illnesses</t>
  </si>
  <si>
    <t>(1) Illness categories reflect the key illness types prevalent in our business.  
(2) 'Other diseases or disorders' may include infections, heat stress and dehydration, skin disease, eye disorders, allergic reactions and mental disorders.</t>
  </si>
  <si>
    <t>TRIF</t>
  </si>
  <si>
    <t>LTIF</t>
  </si>
  <si>
    <t>HPIIF</t>
  </si>
  <si>
    <t>TRILF</t>
  </si>
  <si>
    <t>Health and safety performance by operation</t>
  </si>
  <si>
    <t>Hermosa</t>
  </si>
  <si>
    <t>Worsley Alumina</t>
  </si>
  <si>
    <t>(1) FY25 restatements include TRIF and LTIF at Australia Manganese: One injury reported in FY25 has been reclassified from a first aid case to a lost time case (TRIF increased from 11.0 to 11.3, LTIF increased from 5.3 to 6.0).</t>
  </si>
  <si>
    <t>Significant events and hazards</t>
  </si>
  <si>
    <t>Significant events</t>
  </si>
  <si>
    <t>Total actual significant events</t>
  </si>
  <si>
    <t>Total potential significant events</t>
  </si>
  <si>
    <t>Number</t>
  </si>
  <si>
    <t>% of total</t>
  </si>
  <si>
    <t>Light vehicles and mobile equipment</t>
  </si>
  <si>
    <t>Dropped Objects</t>
  </si>
  <si>
    <t>Fire and Explosion</t>
  </si>
  <si>
    <t>Falls from height</t>
  </si>
  <si>
    <t>Lifting</t>
  </si>
  <si>
    <t>Crushing and Entanglement</t>
  </si>
  <si>
    <t>Airborne contaminants and hazardous chemical substances</t>
  </si>
  <si>
    <t>Total actual and potential significant events reported against these categories</t>
  </si>
  <si>
    <t xml:space="preserve">(1) Risk categories provided represent the top contributors for actual and potential significant events reported during the financial year. </t>
  </si>
  <si>
    <t>Near miss and hazard frequency</t>
  </si>
  <si>
    <t>Total potential significant near miss frequency</t>
  </si>
  <si>
    <t>Total significant hazards frequency</t>
  </si>
  <si>
    <t>Significant hazard to significant near miss ratio</t>
  </si>
  <si>
    <t>Not reported</t>
  </si>
  <si>
    <t>Emergency preparedness and response plans</t>
  </si>
  <si>
    <t>Percentage of mine sites that have emergency preparedness and response plans</t>
  </si>
  <si>
    <t>(1) Includes the operations we own and control, as outlined in the 'Reporting boundaries' tab.</t>
  </si>
  <si>
    <t>South32 direct employees</t>
  </si>
  <si>
    <t>(1) Reflects training hours recorded in our learning management systems, including health and safety and emergency response training delivered across our operations, such as forklift and crane licensing, working at heights, hazard identification and risk assessment, safety inductions, and emergency drills.</t>
  </si>
  <si>
    <t>Safety and health terms and definitions</t>
  </si>
  <si>
    <t>Safety and health term</t>
  </si>
  <si>
    <t>Definition</t>
  </si>
  <si>
    <t>Scope of reporting</t>
  </si>
  <si>
    <t>Scope of safety and health data</t>
  </si>
  <si>
    <t>We disclose incidents where South32 controls the work location or the work activity, as outlined in the 'Reporting boundaries' tab of this Databook. We adopt the United States Government Occupational Safety and Health Administration (OSHA) and ICMM guidelines for recording and reporting occupational injuries and illnesses. Incident classification definitions are applied uniformly across our workforce. Our risk and event management system, Global360, is used to capture and record information on hazards, events, and incidents, including injuries, illnesses and near misses. It serves as the primary source of data for our safety and health reporting.</t>
  </si>
  <si>
    <t>Employees are individuals engaged by South32 under a contract of service on a full-time, part-time or casual basis, whether temporary or permanent. Unless otherwise stated, employee data relates to direct employees of South32 and is based on data as at 30 June 2026.</t>
  </si>
  <si>
    <t>Hours worked</t>
  </si>
  <si>
    <t>Hours worked represents time spent by personnel undertaking activities within South32's reporting boundary, including work performed onsite, offsite and during work-related travel. Normal commuting between an individual's residence and place of work is excluded. Data reflects actual hours worked rather than planned hours and may be derived from payroll data, site access systems and contractor timesheets, depending on data availability and reliability.
Contractor hours are reported monthly by operation through an internal data collection process.</t>
  </si>
  <si>
    <t>Fatalities, injuries and illnesses</t>
  </si>
  <si>
    <t>Fatality</t>
  </si>
  <si>
    <t>A health or safety event resulting in the death of one or more individuals. Fatalities are recorded in Global360 and classified as actual severity level 4 or above events.</t>
  </si>
  <si>
    <t>Recordable injury</t>
  </si>
  <si>
    <t>Work-related injuries that meet OSHA recordability criteria, including fatalities, permanent impairments, medical treatment injuries, restricted work injuries and lost time injuries.
Recordable injuries are recorded in Global360 and classified as actual severity level 2, 3, 4 or above injury events.</t>
  </si>
  <si>
    <t>Recordable occupational illness</t>
  </si>
  <si>
    <t>Occupational illnesses that meet OSHA recordability criteria, including fatalities, permanent impairments, medical treatment illnesses, restricted work illnesses and lost time illnesses.
Recordable illnesses are recorded in Global360 and classified as actual severity level 2, 3, 4 or above illness events.</t>
  </si>
  <si>
    <t>High-potential injuries and illnesses (HPII)</t>
  </si>
  <si>
    <t>Injuries and acute illnesses associated with a potential fatality, representing a 'close call' to a fatal event.
HPIIs are recorded in Global360 and classified as actual severity level 1 or above health and safety injury or illness events, resulting in first aid treatment or above, with a potential severity level 4 or above.</t>
  </si>
  <si>
    <t>Medical treatment case</t>
  </si>
  <si>
    <t>A work-related injury or illness requiring treatment beyond first aid, in accordance with OSHA criteria.
Classification: Actual severity level 2 health and safety events.</t>
  </si>
  <si>
    <t>Restricted work case</t>
  </si>
  <si>
    <t>A work-related injury or illness that results in an individual being unable to perform one or more routine job duties or work their full scheduled shift.
Classification: Actual severity level 3 health and safety events.</t>
  </si>
  <si>
    <t>Lost time case</t>
  </si>
  <si>
    <t>A work-related injury or illness that results in one or more lost workdays following the day of the event, in accordance with OSHA criteria. Includes fatalities.
Classification: Actual severity level 3 health and safety events.</t>
  </si>
  <si>
    <t>Frequency rates and ratios</t>
  </si>
  <si>
    <t xml:space="preserve">Fatality frequency </t>
  </si>
  <si>
    <t>Number of fatalities per million hours worked by employees and contractors.</t>
  </si>
  <si>
    <t>Number of recordable injuries per million hours worked by employees and contractors.</t>
  </si>
  <si>
    <t>Number of lost time injuries per million hours worked by employees and contractors.</t>
  </si>
  <si>
    <t>High potential injury and illness frequency (HPIIF)</t>
  </si>
  <si>
    <t>Number of high-potential injuries and illnesses per million hours worked by employees and contractors.</t>
  </si>
  <si>
    <t>Total recordable illness frequency (TRILF)</t>
  </si>
  <si>
    <t>Number of recordable illnesses per million hours worked by employees and contractors.</t>
  </si>
  <si>
    <t>Potential significant near miss frequency</t>
  </si>
  <si>
    <t>Number of potential significant near misses per million hours worked by employees and contractors.</t>
  </si>
  <si>
    <t>Significant hazards frequency</t>
  </si>
  <si>
    <t>Number of significant hazards per million hours worked by employees and contractors.</t>
  </si>
  <si>
    <t>Ratio of significant hazards to potential significant near misses.  Lower ratios indicate a greater proportion of hazards identified before an event occurs.</t>
  </si>
  <si>
    <t>Actual and potential significant events</t>
  </si>
  <si>
    <t>Events that caused, or had the potential to cause, a fatality or significant harm to people, the environment or assets.
Actual significant events: Events with an actual severity level 4 or above impact.
Potential significant events: Events with a potential severity level 4 or above impact and an actual severity level 3 or below impact. Includes potential significant near misses.</t>
  </si>
  <si>
    <t>Potential significant near miss</t>
  </si>
  <si>
    <t>An event that did not result in injury, illness, damage or loss, but had the potential to do so.
Classification: Potential severity level 4 or greater events with no actual consequence.</t>
  </si>
  <si>
    <t>Significant hazard</t>
  </si>
  <si>
    <t>A hazard with the potential to cause significant harm to people, the environment, assets or property.
Classification: Potential severity level 4 or greater hazards.</t>
  </si>
  <si>
    <t>WORKFORCE AND DIVERSITY</t>
  </si>
  <si>
    <t>Data in this tab relates to South32 direct employees only and is based on data as at 30 June 2026, unless otherwise stated.</t>
  </si>
  <si>
    <t xml:space="preserve">Employees by gender and employment type </t>
  </si>
  <si>
    <t>Total</t>
  </si>
  <si>
    <t>Women</t>
  </si>
  <si>
    <t>Men</t>
  </si>
  <si>
    <t>Permanent - full time</t>
  </si>
  <si>
    <t>Permanent - part time</t>
  </si>
  <si>
    <t>Temporary</t>
  </si>
  <si>
    <t>Percentage</t>
  </si>
  <si>
    <t>(1) Figures for total permanent employees includes full time and part time permanent employees.</t>
  </si>
  <si>
    <t>Workforce distribution per operation</t>
  </si>
  <si>
    <t>Women (%)</t>
  </si>
  <si>
    <t>Men (%)</t>
  </si>
  <si>
    <t>(1) Cerro Matoso (divested on 1 December 2025) and Illawarra Metallurgical Coal (divested on 29 August 2024) have been included for comparison with prior periods.
(2) Mozal Aluminium was placed on care and maintenance on 15 March 2026, resulting in a significant reduction in workforce numbers compared with FY25.
(3) Includes employees employed at our office locations, including and not limited to Perth, Johannesburg, Singapore, London and Vancouver.</t>
  </si>
  <si>
    <t>Gender</t>
  </si>
  <si>
    <t>Age groups</t>
  </si>
  <si>
    <t>Employment type</t>
  </si>
  <si>
    <t>Workforce distribution by country</t>
  </si>
  <si>
    <t>&lt; 30</t>
  </si>
  <si>
    <t>30-50</t>
  </si>
  <si>
    <t>&gt; 50</t>
  </si>
  <si>
    <t>Permanent</t>
  </si>
  <si>
    <t>FY25 Total</t>
  </si>
  <si>
    <t>FY24 Total</t>
  </si>
  <si>
    <t>FY23 Total</t>
  </si>
  <si>
    <t>FY22 Total</t>
  </si>
  <si>
    <t>Canada</t>
  </si>
  <si>
    <t>Singapore</t>
  </si>
  <si>
    <t>United Kingdom</t>
  </si>
  <si>
    <t xml:space="preserve">(1) FY26 reduction reflects the divestment of Cerro Matoso (divested on 1 December 2025) and Mozal Aluminium which was placed on care and maintenance (on 15 March 2026). </t>
  </si>
  <si>
    <t>Diversity and workforce composition</t>
  </si>
  <si>
    <t>FY26 Board and workforce diversity</t>
  </si>
  <si>
    <t>Headcount (count)</t>
  </si>
  <si>
    <t>&lt; 30 (%)</t>
  </si>
  <si>
    <t>30-50 (%)</t>
  </si>
  <si>
    <t>&gt; 50 (%)</t>
  </si>
  <si>
    <t>Management</t>
  </si>
  <si>
    <t>Supervisory / professional/ operational support</t>
  </si>
  <si>
    <t>Total workforce (excludes Board)</t>
  </si>
  <si>
    <t>Diversity representation (%)</t>
  </si>
  <si>
    <t>FY26 objective</t>
  </si>
  <si>
    <t>Women in our total workforce</t>
  </si>
  <si>
    <t>Achieve at least 26.1%</t>
  </si>
  <si>
    <t>Women on our Board</t>
  </si>
  <si>
    <t>Maintain at least 40%</t>
  </si>
  <si>
    <t>Achieve at least 24.7%</t>
  </si>
  <si>
    <t>Local workforce diversity</t>
  </si>
  <si>
    <t>Achieve at least 2 of 3 targets</t>
  </si>
  <si>
    <t>Year-on-year improvement</t>
  </si>
  <si>
    <t>Achieve at least 60%</t>
  </si>
  <si>
    <t>Achieve at least 2.25%</t>
  </si>
  <si>
    <t>Inclusion Index Score</t>
  </si>
  <si>
    <t>Achieve at least 80.2%</t>
  </si>
  <si>
    <t>Group inclusion and diversity action plan</t>
  </si>
  <si>
    <t>Deliver the Action Plan (100%)</t>
  </si>
  <si>
    <t>Fair and equitable remuneration</t>
  </si>
  <si>
    <t>FY26 Total</t>
  </si>
  <si>
    <t>Supervisory / professional / operational support</t>
  </si>
  <si>
    <t>(1) Countries with less than 50 South32 employees are not listed, however the data is included in the overall total. 
(2) Executive figures exclude key management personnel.</t>
  </si>
  <si>
    <t>Unadjusted gender pay gap (%)</t>
  </si>
  <si>
    <t>(1) Calculated as the difference between men and women based on the average annual total compensation for the 12-month period to 30 June 2026 and includes all allowances, annual incentive payments received in the period and the value of shares that vested, but excludes other non-monetary benefits. Pension contributions have been calculated based on the cost to the Group of the contributions made in the 12-month period. Employees on expatriate assignment, employees who have relocated internationally during the FY and  employees who joined or left the Group after 1 July 2025 have been excluded from the calculation. Employee salaries converted to Australian dollar currency based on three month average currency rates. A positive value indicates the pay gap is in favour of men.
(2) The year-on-year increase in the unadjusted gender pay gap primarily reflects a change in the in-scope workforce following the divestment of Cerro Matoso and the transition of Mozal Aluminium to care and maintenance. Refer to the 'Reporting boundaries' tab for information on changes in our portfolio.</t>
  </si>
  <si>
    <t>Pay ratio of CEO to median employee compensation</t>
  </si>
  <si>
    <t>41:1</t>
  </si>
  <si>
    <t>57:1</t>
  </si>
  <si>
    <t>26:1</t>
  </si>
  <si>
    <t>1.4:1</t>
  </si>
  <si>
    <t>1.5:1</t>
  </si>
  <si>
    <t>4.2:1</t>
  </si>
  <si>
    <t>4.5:1</t>
  </si>
  <si>
    <t>4.4:1</t>
  </si>
  <si>
    <t>3.9:1</t>
  </si>
  <si>
    <t>5:1</t>
  </si>
  <si>
    <t>4.8:1</t>
  </si>
  <si>
    <t>2.0:1</t>
  </si>
  <si>
    <t>1.9:1</t>
  </si>
  <si>
    <t>1.7:1</t>
  </si>
  <si>
    <t>2:1</t>
  </si>
  <si>
    <t>2.4:1</t>
  </si>
  <si>
    <t>(1) Calculated as the average base salary, for men and women respectively, only for employees that joined the Group after 1 July 2025 in the lowest grade compared to the minimum wage per country.
(2) Local minimum wage data for Australia reflects the National Minimum wage which would not apply to employees covered by an award or registered agreement.
(3) Excludes individuals in South Africa engaged on a Learnership where they are paid a stipend. These are not salaries but an allowance designed to cover travel and food costs, as defined by the South African Department of Higher Education and Learning.
(4) Local minimum wage data for the United States reflects the minimum wage for Arizona State.</t>
  </si>
  <si>
    <t>Region</t>
  </si>
  <si>
    <t xml:space="preserve">Australia </t>
  </si>
  <si>
    <t>Western Australia</t>
  </si>
  <si>
    <t>2.1:1</t>
  </si>
  <si>
    <t>Queensland</t>
  </si>
  <si>
    <t>2.8:1</t>
  </si>
  <si>
    <t>3.4:1</t>
  </si>
  <si>
    <t>Northern Territory</t>
  </si>
  <si>
    <t>3.5:1</t>
  </si>
  <si>
    <t>3.7:1</t>
  </si>
  <si>
    <t>Northern Cape</t>
  </si>
  <si>
    <t>1.8:1</t>
  </si>
  <si>
    <t>1.6:1</t>
  </si>
  <si>
    <t>KwaZulu-Natal</t>
  </si>
  <si>
    <t>2.2:1</t>
  </si>
  <si>
    <t>2.3:1</t>
  </si>
  <si>
    <t>Gauteng</t>
  </si>
  <si>
    <t xml:space="preserve">United States </t>
  </si>
  <si>
    <t>Pima County (Arizona)</t>
  </si>
  <si>
    <t>Santa Cruz County (Arizona)</t>
  </si>
  <si>
    <t>1.3:1</t>
  </si>
  <si>
    <t>1.2:1</t>
  </si>
  <si>
    <t>(1)  Living wage comparator data was sourced by region from WageIndicator Foundation. This data reflects the latest Guidance rate and represents the 'typical family' for each region (two adults and as many children as indicated in the national fertility rate). In addition the highest living wage has been used which is based on costs at the 50th percentile, or the median, and represents a living wage that covers average costs of all the included components.
(2) Employees data is calculated as the average base salary, for men and women respectively, only for employees that joined the Group after 1 July 2025 in the lowest grade compared to the reported living wage per country.
(3) Where no data is provided, it indicates there were no new employees joining South32 in an entry-level position at that location during the reporting period.
(4) Excludes individuals in South Africa engaged on a learnership where they are paid a stipend. These are not salaries but an allowance designed to cover travel and food costs, as defined by the South African Department of Higher Education and Learning.</t>
  </si>
  <si>
    <t>ATTRACTING AND RETAINING TALENT</t>
  </si>
  <si>
    <t>Attracting, developing and retaining talent</t>
  </si>
  <si>
    <t>FY26 - Employee new hires</t>
  </si>
  <si>
    <t>FY26 - New hires (%)</t>
  </si>
  <si>
    <t>FY25 - Employee new hires</t>
  </si>
  <si>
    <t>FY25 - New hires (%)</t>
  </si>
  <si>
    <t>FY24 - Employee new hires</t>
  </si>
  <si>
    <t>FY24 - New hires (%)</t>
  </si>
  <si>
    <t>The sum of the categories may vary to the total figure due to rounding.</t>
  </si>
  <si>
    <t>(1) Total and regional hiring rates are calculated using the total count of employee hires for the financial year as the numerator and total number of employees averaged across the financial year as the denominator. Refer to the Reporting Boundaries tab for information on changes in our portfolio that may affect comparability.
(2) Gender and age group category hiring rates include total employee hires per category over total hires for the year.</t>
  </si>
  <si>
    <t>FY26 - Employee terminations</t>
  </si>
  <si>
    <t>FY26 - Turnover (%)</t>
  </si>
  <si>
    <t>FY25 - Employee terminations</t>
  </si>
  <si>
    <t>FY25 - Turnover (%)</t>
  </si>
  <si>
    <t>FY24 - Employee terminations</t>
  </si>
  <si>
    <t>FY24 - Turnover (%)</t>
  </si>
  <si>
    <t>(1) Total and regional turnover rates are calculated using the total count of applicable employee exits for the financial year as the numerator and the total number of employees averaged across the financial year as the denominator. The numerator includes employee exits that were voluntary or due to dismissal, retirement or death in service. These figures exclude employee departures as a result of redundancy or end of contract. Refer to the Reporting Boundaries tab for information on changes in our portfolio that may affect comparability.
(2) Gender and age group category turnover rates include total applicable employee exits per category over total applicable employee exits for the year.</t>
  </si>
  <si>
    <t>Gender (count)</t>
  </si>
  <si>
    <t>Gender (%)</t>
  </si>
  <si>
    <t>Career entry pipelines by gender distribution</t>
  </si>
  <si>
    <t>Graduates</t>
  </si>
  <si>
    <t xml:space="preserve">(1) Following the divestment of Cerro Matoso and the transition of Mozal Aluminium to care and maintenance, these operations have been excluded from this data.
(2) Data includes employees engaged through contracted entities.
(3) Data measured throughout the financial year. </t>
  </si>
  <si>
    <t>Employees that took parental leave</t>
  </si>
  <si>
    <t>Return rate (%)</t>
  </si>
  <si>
    <t>(1) Refer to the 'Benefits provided to employees by country' table below for detail on parental leave entitlement. 
(2) Employees that have utilised parental leave and have a return to work date during the reporting period.
(3) Employees that returned to work in the reporting period after parental leave ended.
(4) Employees that returned to work after parental leave ended that were still employed 12 months after their return to work.
(5) Reported annually for the previous financial year as retention rates are retrospective. Retention rate is calculated using the number of people 'Returned and retained' as the numerator, and the number of people 'Returned to work' as the denominator.</t>
  </si>
  <si>
    <t>Medical Insurance</t>
  </si>
  <si>
    <t>Parental Leave</t>
  </si>
  <si>
    <t>Stock ownership - AllShare</t>
  </si>
  <si>
    <t>Provided</t>
  </si>
  <si>
    <t>Not Provided</t>
  </si>
  <si>
    <t>Full-time</t>
  </si>
  <si>
    <t>û</t>
  </si>
  <si>
    <t>ü</t>
  </si>
  <si>
    <t>Part-time</t>
  </si>
  <si>
    <t>(1) Includes significant locations of operation as at 30 June 2026 only. Where an employee benefit is provided to a smaller cohort of employees and not to the majority, we will state the benefit as 'not provided'.
(2) In the United States, the insurer requires employees to work more than 30 hours to provide cover.
(3) For Singapore, we have included contributions to the Central Provident Fund as Retirement provision.</t>
  </si>
  <si>
    <t>Employee performance discussion</t>
  </si>
  <si>
    <t>Overall (%)</t>
  </si>
  <si>
    <t>Executives and senior management</t>
  </si>
  <si>
    <t>(1) Data reflects employees as at 30 June 2026 as the denominator, and the total employees that have at least one performance review record in our core HR system for performance review records as the numerator. Performance review records for the majority of employees covered by an enterprise bargaining agreement are not recorded in the core HR system and therefore this percentage is predominately reflective of our workforce on individual agreements. The total percentage of all employees who have completed at least one performance review is 58.1 percent (3,965 eligible employees).</t>
  </si>
  <si>
    <t>Employee perception (Your Voice) survey</t>
  </si>
  <si>
    <t>(1) Employees at Cerro Matoso and Mozal Aluminium were excluded from the FY26 Your Voice survey following the divestment of Cerro Matoso on 1 December 2025 and Mozal Aluminium's transition to care and maintenance on 15 March 2026. Excluding these operations, the comparable FY25 response rate was 81.2%.</t>
  </si>
  <si>
    <t>Workplace relations</t>
  </si>
  <si>
    <t># Individual agreements</t>
  </si>
  <si>
    <t># Collective agreements</t>
  </si>
  <si>
    <t>% Collective agreements</t>
  </si>
  <si>
    <t>FY25 Collective agreements</t>
  </si>
  <si>
    <t>FY24 Collective agreements</t>
  </si>
  <si>
    <t>FY23 Collective agreements</t>
  </si>
  <si>
    <t>FY22 Collective agreements</t>
  </si>
  <si>
    <t>Total employees covered by collective bargaining agreements and individual agreements</t>
  </si>
  <si>
    <t>(1) Employees not covered by collective bargaining agreements are provided contracts of employment compliant with the statutory obligations of each jurisdiction.</t>
  </si>
  <si>
    <t>Work stoppages due to employee disputes</t>
  </si>
  <si>
    <t>(1) Including strikes and lockouts that exceeded one week's duration.
(2) Protected industrial action (PIA) was taken by employees for the purpose of supporting or advancing claims in relation to the Appin Deputies enterprise agreement negotiations. The PIA was resolved on 1 September 2023, following declaration of the approval of the Appin Colliery Mine Mining Supervisors (Deputies) Agreement 2023.</t>
  </si>
  <si>
    <t>Employee training</t>
  </si>
  <si>
    <t>% of employees who received training</t>
  </si>
  <si>
    <t>Overall %</t>
  </si>
  <si>
    <t>Women %</t>
  </si>
  <si>
    <t>Men %</t>
  </si>
  <si>
    <t>Overall</t>
  </si>
  <si>
    <t>All employees</t>
  </si>
  <si>
    <t>(1) Based upon employee and agency contractor headcount as at 30 June 2026. Inclusive of training activity assigned and recorded through South32 learning management systems (LMS) throughout the financial year. Exclusive of employee personal development undertaken outside of LMS assigned or recorded training.
(2) Nominal hours, based upon average time required to complete each learning activity undertaken.</t>
  </si>
  <si>
    <t xml:space="preserve">(1) Based upon employee and agency contractor headcount as at 30 June 2026. Inclusive of training activity assigned and recorded through South32 learning management systems (LMS) throughout the financial year. Exclusive of employee personal development undertaken outside of LMS assigned or recorded training.
(2) Nominal hours, based upon average time required to complete each learning activity undertaken. </t>
  </si>
  <si>
    <t>DELIVERING VALUE TO SOCIETY</t>
  </si>
  <si>
    <t>Economic contribution</t>
  </si>
  <si>
    <t>OUR ECONOMIC CONTRIBUTIONS</t>
  </si>
  <si>
    <t>Economic value generated, distributed and retained</t>
  </si>
  <si>
    <t> </t>
  </si>
  <si>
    <t>Economic value generated, distributed and retained (US$ million)</t>
  </si>
  <si>
    <t>Economic value generated</t>
  </si>
  <si>
    <t>Economic value distributed</t>
  </si>
  <si>
    <t>Total distributed</t>
  </si>
  <si>
    <t>Economic value retained</t>
  </si>
  <si>
    <t>Value retained</t>
  </si>
  <si>
    <t>FY26 economic value generated, distributed and retained (US$ million) by country</t>
  </si>
  <si>
    <t>South32</t>
  </si>
  <si>
    <t>Southern Africa</t>
  </si>
  <si>
    <t>USA</t>
  </si>
  <si>
    <t>Other</t>
  </si>
  <si>
    <t xml:space="preserve">(2) Includes wages, salaries, redundancies, employee share awards, pensions and other post-retirement obligations paid to employees of subsidiaries, operated joint ventures and non-operated joint ventures, at our ownership proportion, excluding Sierra Gorda.  </t>
  </si>
  <si>
    <t>(4) Royalties paid to governments (including those accounted for under IFRS as an income tax) for all our subsidiaries, operated joint ventures and non-operated joint ventures, at our ownership proportion.</t>
  </si>
  <si>
    <t>(5) Taxes, licenses and other payments paid to governments for our subsidiaries, operated joint ventures and non-operated joint ventures, at our ownership proportion</t>
  </si>
  <si>
    <t>(6) Community investment consists of direct investment, in-kind support and administrative costs.</t>
  </si>
  <si>
    <t>Local procurement and transformation</t>
  </si>
  <si>
    <t>Metric </t>
  </si>
  <si>
    <t>Unit of measure </t>
  </si>
  <si>
    <t>FY26 target</t>
  </si>
  <si>
    <t>Spend in US$ million</t>
  </si>
  <si>
    <t>Funding support</t>
  </si>
  <si>
    <t>Procurement from Aboriginal and Torres Strait Islander businesses 
(Reconciliation Action Plan commitment)</t>
  </si>
  <si>
    <t>Spend in A$ million</t>
  </si>
  <si>
    <t>No target</t>
  </si>
  <si>
    <t>Percentage of procurement spend</t>
  </si>
  <si>
    <t>(1) Consists of two activities, Enterprise Development and Supplier Development. The Enterprise Development component is captured in both the ESD total and the social investment total. Learn more about the Enterprise Development component in the 'Social investment' tab. 
(2) Target as prescribed in the B-BBEE Codes of Good Practice is 3% net profit after tax, measured in US$ million. South32 targets - FY26: 13.53;  FY25: 3.63; FY24: 3.48; FY23: 8.1; FY22: 10.71.
(3) Number of businesses that have been supported through our Supplier Development support program. 
(4) SMME: small, medium and micro-enterprises.
(5) Outcomes are dependent on the number of applications received for business development and funding support as well as ESD spend targets. 
(6) Influenceable spend is external categories of spend where Aboriginal and Torres Strait Islander businesses participate in the local open market, as outlined in our Innovate Reconciliation Action Plan 2024. 
(7) Local procurement is the direct purchase of goods and services within the local communities in which South32 operates. Suppliers are deemed as local based on their proximity to our local communities, including boundaries defined by local government areas, provinces and states.</t>
  </si>
  <si>
    <t>COMMUNITY RELATIONSHIPS</t>
  </si>
  <si>
    <t>Social performance</t>
  </si>
  <si>
    <t xml:space="preserve">Percentage of operations with implemented stakeholder engagement plans </t>
  </si>
  <si>
    <t>Percentage of operations with implemented social investment plans</t>
  </si>
  <si>
    <t xml:space="preserve">Number </t>
  </si>
  <si>
    <t xml:space="preserve">% resolved </t>
  </si>
  <si>
    <t>% resolved</t>
  </si>
  <si>
    <t>Dust</t>
  </si>
  <si>
    <t xml:space="preserve">Noise </t>
  </si>
  <si>
    <t>Traffic and road use</t>
  </si>
  <si>
    <t xml:space="preserve">Stakeholder engagement  </t>
  </si>
  <si>
    <t xml:space="preserve">Business and employment opportunities  </t>
  </si>
  <si>
    <t>Employee and contractor behaviour</t>
  </si>
  <si>
    <t>Not reported in prior years</t>
  </si>
  <si>
    <t>Environment</t>
  </si>
  <si>
    <t>(1) Dust and noise complaints increased from FY25 to FY26, primarily reflecting increased mining activity near residential areas, weather conditions affecting dust generation and greater use of reporting channels at Worsley Alumina.
(2 ) In FY26, 'Other' complaints included matters relating to blast vibration, light pollution and employee wellbeing. Fifteen complaints remained unresolved at year end and are expected to be resolved in FY27.</t>
  </si>
  <si>
    <t>FY26 community complaints by operation</t>
  </si>
  <si>
    <t>Noise</t>
  </si>
  <si>
    <t>Stakeholder engagement</t>
  </si>
  <si>
    <t>Business and employment opportunities</t>
  </si>
  <si>
    <t>Number of delays</t>
  </si>
  <si>
    <t>Total duration of delays (days)</t>
  </si>
  <si>
    <t>(1) Community-related non-technical delays includes community action directed towards South32 operations which contributes to a delay in production.
(2) A 2.5-hour work stoppage occurred at South Africa Manganese following a community protest relating to business opportunities. This matter is also included in the complaints data table under business and employment opportunities.</t>
  </si>
  <si>
    <t>Artisanal and small-scale mining</t>
  </si>
  <si>
    <t xml:space="preserve">Number of operating sites where artisanal and small-scale mining takes place </t>
  </si>
  <si>
    <t>Operating sites where artisanal and small-scale mining takes place (%)</t>
  </si>
  <si>
    <t>(1) Resettlements due to project related land acquisition and/or restrictions on land use which can involve physical displacement and economic displacement through lost access to resources.</t>
  </si>
  <si>
    <t>Engagement with Indigenous, Traditional and Tribal Peoples</t>
  </si>
  <si>
    <t>Number of operations with a formal agreement in place</t>
  </si>
  <si>
    <t>Percentage of operations with formal agreements in place</t>
  </si>
  <si>
    <t>(1) Australia Manganese has a formal agreement in place. Year-on-year decreases relate to portfolio changes, as detailed in the 'Reporting boundaries' tab.</t>
  </si>
  <si>
    <t>Significant disputes relating to land use, customary rights of local communities and Indigenous peoples and grievance mechanisms</t>
  </si>
  <si>
    <t>(1) Significant disputes relating to land or resource use of local communities and Indigenous Peoples associated with current, planned or proposed future operations. Significant disputes are defined as a long-standing grievance and/or active legal proceedings.</t>
  </si>
  <si>
    <t>Cultural awareness training</t>
  </si>
  <si>
    <t>Employees and contractors who have completed cultural awareness training</t>
  </si>
  <si>
    <t>(1) In FY26, cultural awareness training was delivered at Cannington, Australia Manganese and Hermosa. 95% of training completions were recorded at Cannington, where training is mandatory for all new starters (including contractors) and refreshed annually for employees. From FY26, reported completions at Cannington include both employees and contractors, while prior-year data includes employee completions only.</t>
  </si>
  <si>
    <t>SOCIAL INVESTMENT</t>
  </si>
  <si>
    <t xml:space="preserve">Refer to the social investment terms and definitions section below for guidance on the indicators presented in this Databook tab. </t>
  </si>
  <si>
    <t>Illawarra Metallurgical Coal</t>
  </si>
  <si>
    <t>Corporate - Johannesburg</t>
  </si>
  <si>
    <t>Social investment by investment type (US$ million)</t>
  </si>
  <si>
    <t>Direct investments</t>
  </si>
  <si>
    <t>In-kind support</t>
  </si>
  <si>
    <t>Administrative costs</t>
  </si>
  <si>
    <t xml:space="preserve">Total </t>
  </si>
  <si>
    <t>(1) FY26 Enterprise Development includes US$3.3 million in loans repayable by SMME beneficiaries and is considered social investment in lieu of loan repayment. FY25 social investment data has been restated following the identification of a calculation error. FY25 values have been revised as follows: Total: 22.2 (previously 23.3); Direct Investments: 19.0 (previously 20.1) and Enterprise Development: 2.6 (previously 3.7).</t>
  </si>
  <si>
    <t>%</t>
  </si>
  <si>
    <t>Education and leadership</t>
  </si>
  <si>
    <t>Good health and social wellbeing</t>
  </si>
  <si>
    <t>Economic participation</t>
  </si>
  <si>
    <t>Natural resource resilience</t>
  </si>
  <si>
    <t>(1)  Excludes spend in in-kind support and administrative costs.</t>
  </si>
  <si>
    <t>Education and skills programs</t>
  </si>
  <si>
    <t>Education and skill programs support</t>
  </si>
  <si>
    <t>(1) Education and skills programs support improved educational attainment or technical skills for individuals not part of our workforce. This can be from early childhood through to adult learning.
(2) Includes where an amount of money is given to an individual by an organisation to pay for them to study. This could cover the cost of tuition or support with living expenses during studies.
(3) Includes the provision of instructional methods, educational services, or school resources to support learners in the effort to help them accelerate their learning progress, catch up with their peers, meet learning standards or generally succeed in school.
(4) Include any form of learning undertaken by or provided for adults (over 18) for vocational, professional or technical competence.</t>
  </si>
  <si>
    <t xml:space="preserve">   - Men</t>
  </si>
  <si>
    <t xml:space="preserve">   - Women</t>
  </si>
  <si>
    <t>(1) Provision of beneficiary data is a requirement of South32's Social Investment Agreement with community partners. Breakdown of beneficiaries by ethnicity and gender is reliant on the community organisation collecting this information. Numbers reflect community beneficiaries only. 
(2) Reduction in FY26 beneficiaries compared to FY25 is attributed to the divestment of Cerro Matoso on 1 December 2025. 
(3) 355 beneficiaries supported people living with a disability.
(4) Community partners indicate a number or percentage of beneficiaries that identified as Indigenous, Traditional or Tribal peoples. However, the data is not consistently broken down by gender, including men, women, or non-binary individuals. In prior years, an assumption was applied where gender data was unavailable. From FY26, only reported gender data is disclosed; therefore, gender totals may not equal total beneficiaries.</t>
  </si>
  <si>
    <t>Capacity and institution programs</t>
  </si>
  <si>
    <t>Capacity and institution programs supported</t>
  </si>
  <si>
    <t>(1) Training programs specifically focused on local government or community leadership development, funding for civic organisations and, where relevant, other programmes such as staff secondments or leadership development programmes external to the workforce. The programs reported under this indicator are distinct from reported education and skills program.
(2) Youth leadership is training and support required to develop community and cultural leadership skills of community members under the age of 18.
(3) Programs that support organisational development or leadership distinct from youth.</t>
  </si>
  <si>
    <t>Total beneficiaries</t>
  </si>
  <si>
    <t xml:space="preserve">(1) Provision of beneficiary data is a requirement of South32's Social Investment Agreement with community partners. Breakdown of beneficiaries by ethnicity and gender is reliant on the community organisation collecting this information. Numbers reflect community beneficiaries only. 
(2) Community partners indicate a number or percentage of beneficiaries that identified as Indigenous, Traditional or Tribal peoples. However, the data is not consistently broken down by gender, including men, women, or non-binary individuals. In prior years, an assumption was applied where gender data was unavailable. From FY26, only reported gender data is disclosed; therefore, gender totals may not equal total beneficiaries. 
(3) Reduction in FY26 beneficiaries compared to FY25 is attributed to the divestment of Cerro Matoso on 1 December 2025. </t>
  </si>
  <si>
    <t>Social investment terms and definitions</t>
  </si>
  <si>
    <t>Social investment term</t>
  </si>
  <si>
    <t>Scope of social investment data</t>
  </si>
  <si>
    <t>Social investment includes direct investment, in-kind support and administrative costs for subsidiaries and operated joint ventures, reported based on South32's ownership interest.
We apply the GRI definition of community investment, comprising voluntary contributions and investments where beneficiaries are external to South32. Social investment data is sourced from our grants management platform and SAP financial reporting systems, and is converted to US dollars using standardised conversion rates.</t>
  </si>
  <si>
    <t>Types of social investment</t>
  </si>
  <si>
    <t>Direct investments (including Enterprise Development)</t>
  </si>
  <si>
    <t>In-kind support includes donations of goods and services and employee volunteering.</t>
  </si>
  <si>
    <t>Administrative costs include expenses associated with managing and delivering social investment activities, including studies, personnel and systems.</t>
  </si>
  <si>
    <t>Our focus areas</t>
  </si>
  <si>
    <t>South32 focus areas</t>
  </si>
  <si>
    <t>Our social investment aims to address four strategic focus areas:
1. Education and leadership: Supporting learning and leadership development, and promoting equal access to education, with a focus on science, technology, engineering, and mathematics.  
2. Good health and social wellbeing: Supporting community health cultural and social wellbeing and promoting inclusion and participation.
3. Economic participation: Supporting local employment, sustainable livelihoods, and diversified local economies. 
4. Natural resource resilience: Supporting communities with conservation and restoration of the natural environment, and the use of natural resources in responsible and sustainable ways.
Spend attributed to these focus areas excludes in-kind support and administrative costs. The Economic Participation focus area includes the ED grants and loans contribution from Hillside Aluminium and South Africa Manganese to SMMEs that are ≥51% black owned or black women owned in South Africa.</t>
  </si>
  <si>
    <t>TRANSFORMATION IN SOUTH AFRICA</t>
  </si>
  <si>
    <t>Department of Trade and Industry B-BBEE Scorecard</t>
  </si>
  <si>
    <t>Our South African operating entities are audited annually for transformation progress pursuant to the Department of Trade and Industry (DTI) B-BBEE Act 2003 as amended by Act 46 of 2013.</t>
  </si>
  <si>
    <t>DTI B-BBEE recognition points</t>
  </si>
  <si>
    <t>FY21</t>
  </si>
  <si>
    <t xml:space="preserve">Operation </t>
  </si>
  <si>
    <t>Points</t>
  </si>
  <si>
    <t>Level</t>
  </si>
  <si>
    <t>Level 4</t>
  </si>
  <si>
    <t>Level 3</t>
  </si>
  <si>
    <t>Level 5</t>
  </si>
  <si>
    <t>Hotazel Manganese Mines</t>
  </si>
  <si>
    <t>Level 1</t>
  </si>
  <si>
    <t>Level 2</t>
  </si>
  <si>
    <t xml:space="preserve">The Social and Labour Plans (SLP) align with local authorities' Integrated Development Plans and are developed in broad based consultation with local authorities, communities and other key stakeholders. Our most recent SLP at Hotazel Manganese Mines runs from FY24 - FY28. It includes commitments to preferential procurement, employment equity, human resource development, housing and living conditions, as well as local economic development projects focused on education, health and wellbeing and local economic development. </t>
  </si>
  <si>
    <t xml:space="preserve">We set Economic Active Population (EAP) and Sectoral targets and measure progress for year-on-year improvements in demographic representation at all levels of management in our operations. Our skills development plans align with the Mining Qualifications Authority, Mineral and Petroleum Resources Development Act 2002 and the B-BBEE Act DTI codes. We support employment equity by recruiting skilled, competent and empowered employees and preference is given to people of colour. We support career development opportunities in local communities, demonstrate support for local small, medium and micro-enterprises through Enterprise and Supplier Development, and procure locally where practicable. </t>
  </si>
  <si>
    <t xml:space="preserve">In FY26, the representation of Black employees at Hillside Aluminium was 91% of junior management, 77% of middle management, 57% of Executive management, and 100% of Executive Directors. At Hotazel Manganese Mines, Black employees comprised 87% of junior management, 85% of middle management, 56% of Executive management, and 75% of Executive Directors. </t>
  </si>
  <si>
    <t>(1) Black People is a generic term meaning Africans, Coloureds and Indians who are Citizens of the Republic of South Africa, as defined in the Broad-Based Black Economic Empowerment Amendment Act, 2013.</t>
  </si>
  <si>
    <t>OPERATING ETHICALLY AND RESPONSIBLY</t>
  </si>
  <si>
    <t>Modern Slavery</t>
  </si>
  <si>
    <t>HUMAN RIGHTS</t>
  </si>
  <si>
    <t>Salient human rights issues</t>
  </si>
  <si>
    <t>Rights holders</t>
  </si>
  <si>
    <t>Safe and respectful workplaces, including a safe and healthy work environment, just and favourable working conditions of work and freedom from discrimination and harassment (including sexual harassment)</t>
  </si>
  <si>
    <t>Cause, contribute</t>
  </si>
  <si>
    <t>Employees, contractors</t>
  </si>
  <si>
    <t>Labour rights in the value chain, driving respect for the rights of suppliers’ and customers’ workers</t>
  </si>
  <si>
    <t>Contribute, directly linked</t>
  </si>
  <si>
    <t>Contractors, supply chain and customer workers</t>
  </si>
  <si>
    <t>Environmental impacts, respecting the environment and the rights of community members whose environment may be impacted by our operations / projects and broader value chain</t>
  </si>
  <si>
    <t>Cause, contribute, directly linked</t>
  </si>
  <si>
    <t>Community members across the value chain</t>
  </si>
  <si>
    <t>Impacts of security services on human rights, respecting the rights of community members in relation to use of private or public security</t>
  </si>
  <si>
    <t xml:space="preserve">Community members, human rights defenders
</t>
  </si>
  <si>
    <t>Land rights and Indigenous, Traditional and Tribal Peoples rights, respecting the land rights of communities and the rights of Indigenous, Traditional and Tribal Peoples’, including their rights to land, culture and cultural heritage</t>
  </si>
  <si>
    <t>Local communities, Indigenous, Traditional and Tribal Peoples across the value chain</t>
  </si>
  <si>
    <t xml:space="preserve">Community wellbeing and engagement, including the rights to health and adequate standard of living, appropriate consultation engagement and benefit sharing and access to remedy, and respecting the rights of human rights defenders. </t>
  </si>
  <si>
    <t>Community members, human rights defenders (across the value chain)</t>
  </si>
  <si>
    <t xml:space="preserve">(1) Identified in our FY24 Saliency Assessment; a Group-level Saliency Assessment is required to be conducted at least every three years.
(2) Defined in the UN Guiding Principles Reporting Framework; in line with Principle 13, businesses are expected to avoid or address adverse impacts and seek to prevent or mitigate impacts linked to their operations, products or services.
(3) Refers to the organisation’s potential to cause, contribute to, or be directly linked to adverse impacts through its activities or business relationships.
</t>
  </si>
  <si>
    <t>Human rights due diligence and risk management</t>
  </si>
  <si>
    <t>Country and supplier human rights risk</t>
  </si>
  <si>
    <t>Not Reported</t>
  </si>
  <si>
    <t>(1) Mozambique is the only country we operate with an extreme risk according to the Verisk Maplecroft Child Labour Index 2026. The FY23 human rights impact assessment conducted for Mozal Aluminium did not identify any findings or recommendations regarding child labour. 
(2) Verisk Maplecroft Modern Slavery Index 2026 (incorporates slavery, servitude, trafficking in persons and forced or compulsory labour). 
(3) We have 177 suppliers located in Mozambique, the only country in our top ten supplier countries (by spend) with an extreme risk according to the Verisk Maplecroft Child Labour Index 2026.
(4) We have 8 suppliers located in China, the only country in our top ten supplier countries (by spend) with an extreme risk according to the Verisk Maplecroft Modern Slavery Index 2026.</t>
  </si>
  <si>
    <t xml:space="preserve">Human rights reviews or impact assessments </t>
  </si>
  <si>
    <t xml:space="preserve">(1) Human rights impact assessments (HRIAs) are completed independently at least every five years if the risk is considered high due to the location or activity; our higher risk operations are located in Southern Africa and Colombia. No HRIAs were required to be completed in FY26.
(2) Human Rights Risk Self Assessments (HRRSAs) are conducted annually at our operations with a low exposure to human rights risks, and at high risk operations in the years when a HRIA is not required. Details of these assessments are below. </t>
  </si>
  <si>
    <t>Human rights assessment outcomes</t>
  </si>
  <si>
    <t>Training completions</t>
  </si>
  <si>
    <t>Employee training on human rights policies or procedures</t>
  </si>
  <si>
    <t>Employees and internal security personnel</t>
  </si>
  <si>
    <t>External security personnel</t>
  </si>
  <si>
    <t xml:space="preserve">(1) Required personnel must undertake VPSHR training every two years.
(2) As at 30 June 2026, 95% of our employees have completed mandatory Code of Business Conduct training.
(3) Introductory human rights is completed by all new starters and selected employees every two years. </t>
  </si>
  <si>
    <t>Compliance with applicable laws and regulations</t>
  </si>
  <si>
    <t>We are not aware of any legal action commenced, continuing or completed against us in FY26 regarding breaches of applicable anti-corruption, anti-money laundering, economic sanctions and competition laws.</t>
  </si>
  <si>
    <t>Legal action commenced, continuing or completed against South32</t>
  </si>
  <si>
    <t>Legal action regarding breaches of anti-corruption laws and regulations</t>
  </si>
  <si>
    <t>Legal action regarding breaches of anti-competition laws and regulations</t>
  </si>
  <si>
    <t>Legal action regarding breaches of economic sanctions or anti-money laundering laws and regulations</t>
  </si>
  <si>
    <t>Number of significant non-compliances related to health and safety laws and regulations</t>
  </si>
  <si>
    <t>Number of significant non-compliances related to environment laws and regulations</t>
  </si>
  <si>
    <t>Number of significant non-compliances related to other laws and regulations</t>
  </si>
  <si>
    <t>(1) South32 defines significant non-compliances with applicable laws and regulations where a regulator, court or competent authority has made a formal finding of non-compliance or imposed a sanction or fine on South32 (including matters under appeal) during the reporting period.
(2) In June 2023, Illawarra Metallurgical Coal entered into an enforceable undertaking with the New South Wales Natural Resources Access Regulator for an alleged breach of the Water Management Act, 2000. More information can be found in our 2023 Sustainable Development Report available at www.south32.net.</t>
  </si>
  <si>
    <t>Value of fines and prosecutions – health and safety</t>
  </si>
  <si>
    <t>Value of fines and prosecutions – environment</t>
  </si>
  <si>
    <t>Value of fines and prosecutions – other</t>
  </si>
  <si>
    <t xml:space="preserve">(1) Fines reported from FY23 relate to any significant non-compliances with applicable laws and regulations reported in the respective table. Fines incurred in prior financial years were disclosed based on materiality at that point in time as per superseded GRI guidance. </t>
  </si>
  <si>
    <t>Number of non-monetary sanctions – health and safety</t>
  </si>
  <si>
    <t>Number of non-monetary sanctions – environment</t>
  </si>
  <si>
    <t>Number of non-monetary sanctions – other</t>
  </si>
  <si>
    <t>(1) Non-monetary sanctions reported in this table relate to any significant non-compliances with applicable laws and regulations reported in the respective table. 
(2) In June 2023, Illawarra Metallurgical Coal entered into an enforceable undertaking with the New South Wales Natural Resources Access Regulator for an alleged breach of the Water Management Act, 2000. More information can be found in our 2023 Sustainable Development Report available at www.south32.net.</t>
  </si>
  <si>
    <t>Conflict Minerals Statement</t>
  </si>
  <si>
    <t>(1) Gold is produced as a by-product of copper concentrate produced at the Sierra Gorda copper mine.</t>
  </si>
  <si>
    <t>Transparency International’s Corruption Perception Index</t>
  </si>
  <si>
    <t>Transparency International's Corruption Perception Index</t>
  </si>
  <si>
    <t>Nil</t>
  </si>
  <si>
    <t>(1) South32 does not operate in any of the 20 lowest countries ranked in the Transparency International's Corruption Perception Index.</t>
  </si>
  <si>
    <t>MODERN SLAVERY</t>
  </si>
  <si>
    <t>Modern slavery metrics</t>
  </si>
  <si>
    <t>Payments to suppliers</t>
  </si>
  <si>
    <t>US$4.2 billion</t>
  </si>
  <si>
    <t>US$5.7 billion</t>
  </si>
  <si>
    <t>US$5.6 billion</t>
  </si>
  <si>
    <t>US$5.0 billion</t>
  </si>
  <si>
    <t>(1) Spend data does not include spend associated with (a) traded goods and services that are not used for operating costs (logistics and bulk raw materials are included in total spend); (b) purchasing / credit cards which can only be used for low value transactions (under US$2,000 per month), time sensitive land tenement payment or regulatory permit or license applications and renewals; and (c) non-order invoice payments which are typically limited to regulatory payments, internal payments (including to internal companies and joint arrangement partners), donations, employee benefits, non-employee reimbursements, legal settlements, or payments to doctors, hospitals or for medical treatments.</t>
  </si>
  <si>
    <t>Suppliers and customers</t>
  </si>
  <si>
    <t>Number of suppliers</t>
  </si>
  <si>
    <t>Number of customers</t>
  </si>
  <si>
    <t>Number of countries where customers are located</t>
  </si>
  <si>
    <t>(1) Pre-FY24 data reported countries where suppliers were located; post-FY24 data reflects countries where procurement activities occurred within the financial year for a more accurate representation of procurement activity.</t>
  </si>
  <si>
    <t>Supplier due diligence</t>
  </si>
  <si>
    <t>Number of independent audits completed</t>
  </si>
  <si>
    <t>Number of countries where independent audits were completed</t>
  </si>
  <si>
    <t>Levels of supply chain audited</t>
  </si>
  <si>
    <t>Direct Suppliers</t>
  </si>
  <si>
    <t>Direct suppliers and sub-suppliers</t>
  </si>
  <si>
    <t>Direct suppliers</t>
  </si>
  <si>
    <t>No audits conducted in FY25.</t>
  </si>
  <si>
    <t>Number of suppliers on Vendor Development Plans (VDP)</t>
  </si>
  <si>
    <t>Number of suppliers completed remedies required under their VDPs</t>
  </si>
  <si>
    <t>Number of suppliers terminated or restricted from doing business with South32 due to a breach of minimum requirements relating to labour rights or modern slavery</t>
  </si>
  <si>
    <t>Not available</t>
  </si>
  <si>
    <t>Modern Slavery Training</t>
  </si>
  <si>
    <t>Number of supplier entities receiving modern slavery training</t>
  </si>
  <si>
    <t xml:space="preserve">(1) Introductory modern slavery training is completed by selected employees every two years. </t>
  </si>
  <si>
    <t>Top 10 countries by spend volume</t>
  </si>
  <si>
    <t>Number of suppliers used FY26</t>
  </si>
  <si>
    <t xml:space="preserve">Percentage of total FY26 supplier spend </t>
  </si>
  <si>
    <t>Low</t>
  </si>
  <si>
    <t>High</t>
  </si>
  <si>
    <t>Medium</t>
  </si>
  <si>
    <t>China</t>
  </si>
  <si>
    <t>France</t>
  </si>
  <si>
    <t>Switzerland</t>
  </si>
  <si>
    <t>Total for top 10 countries</t>
  </si>
  <si>
    <t>(1) Country risk rating is sourced from the Diligent supplier risk platform and may be adjusted to reflect South32's assessment of modern slavery risk factors and operating context</t>
  </si>
  <si>
    <t>Total FY26 spend (US$ million)</t>
  </si>
  <si>
    <t>Percentage of total FY26 spend</t>
  </si>
  <si>
    <t>Very High Risk</t>
  </si>
  <si>
    <t>Mining support service activities</t>
  </si>
  <si>
    <t>Other specialized construction activities</t>
  </si>
  <si>
    <t>High Risk</t>
  </si>
  <si>
    <t>Construction of other civil engineering projects</t>
  </si>
  <si>
    <t>Construction of roads and railways</t>
  </si>
  <si>
    <t>Manufacture of coke and refined petroleum products</t>
  </si>
  <si>
    <t>Manufacture of cement, lime and plaster</t>
  </si>
  <si>
    <t>(1) High risk industries have been determined based on EcoVadis third party risk profiling as well as desktop assessments. Industry risk shows the risk level of a given suppliers' industry, regardless of their location. The industry risk is calculated based on the actual performance of the industry in the EcoVadis Ratings database, as well as Ecovadis risk rating methodology.
(2) EcoVadis was used through Q3 FY26 before transitioning to Diligent in Q4 FY26. The industry category presented is based on the EcoVadis classification and will be updated in FY27, as Diligent uses a different classification aligned with South32's SAP Ariba categories.</t>
  </si>
  <si>
    <t>Maritime activities and due diligence</t>
  </si>
  <si>
    <t>Number of vessels chartered</t>
  </si>
  <si>
    <t>Number of inspections of vessels conducted</t>
  </si>
  <si>
    <t>Number of modern slavery audits conducted on vessels</t>
  </si>
  <si>
    <t>Number of vessels put through enhanced due diligence program</t>
  </si>
  <si>
    <t>(1) Includes Cost, Insurance, and Freight (CIF) and Free on Board (FOB) voyages. In FY26, 355 voyages were CIF (278 in FY25), and 79 voyages were FOB (60 in FY25).
(2) Vetted by RightShip (ESG focused maritime platform, providing expertise in global safety, sustainability and social responsibility practices).
(3) In FY25, labour and performance issues were identified at seven vessel owners. Find out more in our Modern Slavery Statement at www.south32.net.</t>
  </si>
  <si>
    <t>Closure planning</t>
  </si>
  <si>
    <t>Operations with closure plans in place</t>
  </si>
  <si>
    <t>Percentage of operations with closure plans</t>
  </si>
  <si>
    <t>Latest revision (internally approved)</t>
  </si>
  <si>
    <t>Submitted to regulator</t>
  </si>
  <si>
    <t>Notes</t>
  </si>
  <si>
    <t>Apr-2026</t>
  </si>
  <si>
    <t>Apr-2026
DLPE NT Regulator</t>
  </si>
  <si>
    <t>Closure plan endorsed by the Anindilyakwa Land Council and submitted to the Northern Territory Department of Lands, Planning and Environment (DLPE). Next submission due to DLPE in April 2029.</t>
  </si>
  <si>
    <t>Jun-2022</t>
  </si>
  <si>
    <t>Oct-2022
DETSI QLD Regulator</t>
  </si>
  <si>
    <t xml:space="preserve">Cannington submitted an application for their Progressive Rehabilitation and Closure Plan (PRCP) and draft PRCP schedule to the Queensland Department of the Environment, Tourism, Science and Innovation (DETSI) in October 2022. Following consultation and engagement with DETSI over several years, Cannington’s PRCP Schedule P-PRCP-100789543 and supporting plan was approved on 28 May 2026 under the Environmental Protection Act 1994. </t>
  </si>
  <si>
    <t>Worsley Alumina - Bauxite Mine</t>
  </si>
  <si>
    <t>Jul-2024</t>
  </si>
  <si>
    <t xml:space="preserve">Aug-2024
DEMIRS WA Regulator </t>
  </si>
  <si>
    <t>Closure plan submitted to the Western Australian Department of Energy, Mines, Industry Regulation and Safety (DEMIRS), now the Department of Mines, Petroleum and Exploration (DMPE). Next submission due to the DMPE in October 2026.</t>
  </si>
  <si>
    <t>Worsley Alumina - Refinery</t>
  </si>
  <si>
    <t>Oct-2022</t>
  </si>
  <si>
    <t>Not previously required</t>
  </si>
  <si>
    <t>Under Ministerial Statement 1237, a review of the closure plan is  required at least every three years. Next submission due to the DMPE in December 2026.</t>
  </si>
  <si>
    <t>Mar-2022</t>
  </si>
  <si>
    <t>Not required</t>
  </si>
  <si>
    <t>The internal closure plan is undergoing revision.</t>
  </si>
  <si>
    <t>South Africa Manganese - Mamatwan</t>
  </si>
  <si>
    <t>Aug-2024</t>
  </si>
  <si>
    <t xml:space="preserve">Closure plans are current. </t>
  </si>
  <si>
    <t>South Africa Manganese - Wessels</t>
  </si>
  <si>
    <t>Bayside Aluminium</t>
  </si>
  <si>
    <t>Smelter closed in June 2014.</t>
  </si>
  <si>
    <t xml:space="preserve">Mar-2023 </t>
  </si>
  <si>
    <t>Jan-2025
ASMI</t>
  </si>
  <si>
    <t>Mar-2026
USFS</t>
  </si>
  <si>
    <t xml:space="preserve">The draft Hermosa Reclamation and Closure Plan Mine Plan of Operations was submitted to the U.S. Forest Service (USFS) in March 2026.
</t>
  </si>
  <si>
    <t>Dec-2023
ADEQ</t>
  </si>
  <si>
    <t>The Aquifer Protection Permit application was submitted to the Arizona Department of Environmental Quality (ADEQ) in December 2023.</t>
  </si>
  <si>
    <t>(1) Closure plan requirements vary by jurisdiction. All operations maintain closure plans appropriate to the nature, scale and disturbance footprint of the asset. For processing facilities, rehabilitation planning is typically refined as decommissioning and demolition progress. Reserve life (years) is reported in the Resources and Reserves section of the South32 Annual Report, available at www.south32.net.
(2) Closure plan endorsement dates reflect the most recent internal approval by site leadership. Where regulatory approval processes require separate plans or subsequent revisions, the dates of plans submitted to regulators may differ from the internally endorsed closure plan date.</t>
  </si>
  <si>
    <t>MANAGING OUR ENVIRONMENTAL IMPACT</t>
  </si>
  <si>
    <t xml:space="preserve">
</t>
  </si>
  <si>
    <t xml:space="preserve">Refer to the landholdings terms and definitions section below for guidance on the indicators presented in this Databook tab. </t>
  </si>
  <si>
    <t>Landholdings, disturbed land and rehabilitated land</t>
  </si>
  <si>
    <t>South32 total landholdings (hectares)</t>
  </si>
  <si>
    <t>Total South32 landholdings – land owned, leased or managed</t>
  </si>
  <si>
    <t>Total disturbed landholdings</t>
  </si>
  <si>
    <t>Land classified disturbed</t>
  </si>
  <si>
    <t>Land under progressive rehabilitation</t>
  </si>
  <si>
    <t>Percentage of disturbed land under progressive rehabilitation</t>
  </si>
  <si>
    <t>Newly disturbed land (during the year)</t>
  </si>
  <si>
    <t>Newly rehabilitated land (during the year)</t>
  </si>
  <si>
    <t>(1) FY25 Land set aside for consevation data has been restated to include only land under active conservation management. FY25 value has been revised from 6,876 ha to 6,442 ha.</t>
  </si>
  <si>
    <t>Land classified as disturbed</t>
  </si>
  <si>
    <t>Total disturbed landholdings composition</t>
  </si>
  <si>
    <t>Total landholdings owned, leased or managed</t>
  </si>
  <si>
    <t xml:space="preserve">% total disturbed landholdings
</t>
  </si>
  <si>
    <t>Available for rehabilitation post-closure</t>
  </si>
  <si>
    <t>Available for rehabilitation pre-closure</t>
  </si>
  <si>
    <t>% Under progressive rehabilitation</t>
  </si>
  <si>
    <t>% Available for rehabilitation post-closure</t>
  </si>
  <si>
    <t>% Available for rehabilitation pre-closure</t>
  </si>
  <si>
    <t xml:space="preserve">Australia  </t>
  </si>
  <si>
    <t>South32 total</t>
  </si>
  <si>
    <t>Landholdings terms and definitions</t>
  </si>
  <si>
    <t>Landholdings terms</t>
  </si>
  <si>
    <t>Scope of landholdings data</t>
  </si>
  <si>
    <t xml:space="preserve">Landholdings data is reported for operations within South32's reporting boundary and includes land owned, leased or managed by South32 as at 30 June of the reporting year. Prior year figures are not restated for divestments and reflect landholdings at the time of reporting.
Landholdings are calculated using GIS maps, leases, title deeds, and Google Earth polygons. </t>
  </si>
  <si>
    <t>Landholding types</t>
  </si>
  <si>
    <t>Total land area owned, leased or managed by South32 at the time of reporting. Includes operational areas, infrastructure, leasehold and freehold land, exploration leases and agricultural land.</t>
  </si>
  <si>
    <t>Land physically disturbed by operational activities and not yet rehabilitated. Includes mining areas, waste rock dumps, tailings dams, processing facilities, infrastructure, roads, camps, bore fields, water dams, drill pads, ground subsidence and topsoil stockpiles. Land classified as disturbed is divided into two distinct categories: 
(1) Available for rehabilitation pre-closure: Disturbed land that may be available for progressive rehabilitation prior to closure but is not currently undergoing rehabilitation.
(2) Available for rehabilitation post-closure: Disturbed land that remains unavailable for rehabilitation until operational infrastructure is removed or decommissioned.</t>
  </si>
  <si>
    <t>Disturbed land undergoing rehabilitation at the time of reporting to restore agreed post-mining land use outcomes. Includes land where rehabilitation is complete but monitoring and maintenance continue, and land or infrastructure no longer requiring rehabilitation following regulatory approval.</t>
  </si>
  <si>
    <t>Land set aside for conservation</t>
  </si>
  <si>
    <t>Land managed for biodiversity conservation, including compensatory conservation areas and other land protected from disturbance and managed for conservation outcomes. Excludes government-designated conservation areas not managed by South32 and land with no identified conservation value.</t>
  </si>
  <si>
    <t>Newly disturbed land</t>
  </si>
  <si>
    <t>Land disturbed during the reporting year, adjusted for divestments and acquisitions. Includes areas re-disturbed following previous rehabilitation.</t>
  </si>
  <si>
    <t>Newly rehabilitated land</t>
  </si>
  <si>
    <t>Land where active rehabilitation commenced during the reporting year, adjusted for divestments and acquisitions.</t>
  </si>
  <si>
    <t>Landholding calculations</t>
  </si>
  <si>
    <t>Total land disturbed by operational activities over time, calculated as the sum of Land classified disturbed and Land under progressive rehabilitation.</t>
  </si>
  <si>
    <t>The proportion of total disturbed landholdings under progressive rehabilitation, calculated as Land under progressive rehabilitation divided by Total disturbed landholdings.</t>
  </si>
  <si>
    <t>Percentage of disturbed land available for rehabilitation pre-closure</t>
  </si>
  <si>
    <t>The proportion of total disturbed landholdings available for progressive rehabilitation prior to closure, calculated as Land classified as disturbed (Available for rehabilitation pre-closure) divided by Total disturbed landholdings.</t>
  </si>
  <si>
    <t>Percentage of disturbed land available for rehabilitation post-closure</t>
  </si>
  <si>
    <t>The proportion of total disturbed landholdings not expected to be available for progressive rehabilitation until closure, calculated as Land classified as disturbed (Available for rehabilitation post-closure) divided by Total disturbed landholdings.</t>
  </si>
  <si>
    <t>BIODIVERSITY</t>
  </si>
  <si>
    <t xml:space="preserve">Refer to the biodiversity terms and definitions section below for guidance on the indicators presented in this Databook tab. </t>
  </si>
  <si>
    <t>Ecological sensitivity and biodiversity management</t>
  </si>
  <si>
    <t xml:space="preserve">The table below summarises ecological sensitivities identified within or near our operations and development projects. Australia Manganese, Worsley Alumina and Hermosa have the highest potential biodiversity impacts due to their proximity to areas of biodiversity importance, high ecosystem integrity and high physical water risk.
</t>
  </si>
  <si>
    <t>In or near an ecologically sensitive area?</t>
  </si>
  <si>
    <t>Type of ecologically sensitive area</t>
  </si>
  <si>
    <t>Operation</t>
  </si>
  <si>
    <t>Area of biodiversity importance?</t>
  </si>
  <si>
    <t>Area of high ecosystem integrity?</t>
  </si>
  <si>
    <t>Area of high physical water risk?</t>
  </si>
  <si>
    <t>Yes</t>
  </si>
  <si>
    <t>No</t>
  </si>
  <si>
    <t>(1) Biodiversity management plans are in place at all South32 operations except Mozal Aluminium. Although Mozal is located in or near ecologically sensitive areas, a biodiversity risk and opportunity screening completed in December 2023 identified a low biodiversity risk profile and determined that a biodiversity management plan was not required.</t>
  </si>
  <si>
    <t>IUCN Red List species</t>
  </si>
  <si>
    <t>Operation / region</t>
  </si>
  <si>
    <t>Critically 
endangered</t>
  </si>
  <si>
    <t>Endangered</t>
  </si>
  <si>
    <t>Vulnerable</t>
  </si>
  <si>
    <t>Protected areas and key biodiversity areas</t>
  </si>
  <si>
    <t>Site Name</t>
  </si>
  <si>
    <t>Category</t>
  </si>
  <si>
    <t>Name</t>
  </si>
  <si>
    <t>Designation</t>
  </si>
  <si>
    <t>Protected area</t>
  </si>
  <si>
    <t>Anindilyakwa</t>
  </si>
  <si>
    <t>Indigenous Protected Area</t>
  </si>
  <si>
    <t>South-East Arnhem Land</t>
  </si>
  <si>
    <t>Key biodiversity area</t>
  </si>
  <si>
    <t>Wellington</t>
  </si>
  <si>
    <t>National Park</t>
  </si>
  <si>
    <t>Lane Poole Reserve</t>
  </si>
  <si>
    <t>5(1)(g) Reserve</t>
  </si>
  <si>
    <t>Westralia</t>
  </si>
  <si>
    <t>Conservation Park</t>
  </si>
  <si>
    <t>NTWA Bushland covenant (0041)</t>
  </si>
  <si>
    <t>Conservation Covenant</t>
  </si>
  <si>
    <t>Wyvern Road</t>
  </si>
  <si>
    <t>Nature Reserve</t>
  </si>
  <si>
    <t>Falls Brook</t>
  </si>
  <si>
    <t>Unnamed WA47688</t>
  </si>
  <si>
    <t>Mooradung</t>
  </si>
  <si>
    <t>Unnamed WA04596</t>
  </si>
  <si>
    <t>Lavender</t>
  </si>
  <si>
    <t>Westmere</t>
  </si>
  <si>
    <t>Dryandra</t>
  </si>
  <si>
    <t>Unnamed WA03525</t>
  </si>
  <si>
    <t>5(1)(h) Reserve</t>
  </si>
  <si>
    <t>Williams</t>
  </si>
  <si>
    <t>Unnamed WA33448</t>
  </si>
  <si>
    <t>Lupton</t>
  </si>
  <si>
    <t>Monadnocks</t>
  </si>
  <si>
    <t>Marrarup</t>
  </si>
  <si>
    <t>Culbin</t>
  </si>
  <si>
    <t>Malhazine</t>
  </si>
  <si>
    <t>Ecological park</t>
  </si>
  <si>
    <t>Maputo north</t>
  </si>
  <si>
    <t>Richards Bay Game Reserve</t>
  </si>
  <si>
    <t>Enseleni Nature Reserve</t>
  </si>
  <si>
    <t>uThukela Marine Protected Area</t>
  </si>
  <si>
    <t>Marine Protected Area</t>
  </si>
  <si>
    <t>Richards Bay Coast</t>
  </si>
  <si>
    <t>Ngoye</t>
  </si>
  <si>
    <t>Msunduzi Coastal Thornveld</t>
  </si>
  <si>
    <t>Khathu Forest Nature Reserve</t>
  </si>
  <si>
    <t>Forest Nature Reserve</t>
  </si>
  <si>
    <t>Billy Duvenhage Nature Reserve</t>
  </si>
  <si>
    <t>Tswalu Kalahari Nature Reserve</t>
  </si>
  <si>
    <t>Bredenkamp Nature Reserve</t>
  </si>
  <si>
    <t>Brooks Nature Reserve</t>
  </si>
  <si>
    <t>Tswalu - Korannaberg</t>
  </si>
  <si>
    <t>U.S.A</t>
  </si>
  <si>
    <t>Patagonia-Sonoita Creek</t>
  </si>
  <si>
    <t>Preserve</t>
  </si>
  <si>
    <t>San Rafael Ranch</t>
  </si>
  <si>
    <t>Natural Area</t>
  </si>
  <si>
    <t>Coal Mine Spring</t>
  </si>
  <si>
    <t>Gila Topminnow</t>
  </si>
  <si>
    <t>Tumacacori</t>
  </si>
  <si>
    <t>National Historical Park</t>
  </si>
  <si>
    <t>Mt. Wrightson</t>
  </si>
  <si>
    <t>Wilderness</t>
  </si>
  <si>
    <t>Canelo Hills</t>
  </si>
  <si>
    <t>Las Cienegas</t>
  </si>
  <si>
    <t>National Conservation Area</t>
  </si>
  <si>
    <t>Appleton-whittell Research Ranch</t>
  </si>
  <si>
    <t>Audubon Society Preserve or Sanctuary</t>
  </si>
  <si>
    <t>Elgin Research Natural Area</t>
  </si>
  <si>
    <t>Research Natural Area</t>
  </si>
  <si>
    <t>State Trust Land</t>
  </si>
  <si>
    <t>State Trust Lands</t>
  </si>
  <si>
    <t>San Pedro Ecosystem</t>
  </si>
  <si>
    <t>Conservation Easement</t>
  </si>
  <si>
    <t>Ecosistema Ajos - Bavispe, zona de influencia Cuenca Río San Pedro</t>
  </si>
  <si>
    <t>Wetland of International Importance (Ramsar Site)</t>
  </si>
  <si>
    <t>Miller Peak</t>
  </si>
  <si>
    <t>Las Cienegas NCA</t>
  </si>
  <si>
    <t>Los Fresnos</t>
  </si>
  <si>
    <t>Voluntary Conservation Area</t>
  </si>
  <si>
    <t>Clyne Ranch</t>
  </si>
  <si>
    <t>Local Conservation Area</t>
  </si>
  <si>
    <t>Ramsey Canyon</t>
  </si>
  <si>
    <t>Elephant Head Sec.15 Mit. Lands (Kreutz)</t>
  </si>
  <si>
    <t>Elephant Head Sec.15 Mit. Lands (Easely)</t>
  </si>
  <si>
    <t>Elephant Head Sec.15 Mit. Lands</t>
  </si>
  <si>
    <t>Pajarita</t>
  </si>
  <si>
    <t>Coronado</t>
  </si>
  <si>
    <t>National Memorial</t>
  </si>
  <si>
    <t>Goodding Rna</t>
  </si>
  <si>
    <t>Upper San Pedro</t>
  </si>
  <si>
    <t>Private Conservation Land</t>
  </si>
  <si>
    <t>San Rafael Grasslands</t>
  </si>
  <si>
    <t>Sistema de Sierras de la Sierra Madre Occidental</t>
  </si>
  <si>
    <t>Biodiversity offsets</t>
  </si>
  <si>
    <t>Goals</t>
  </si>
  <si>
    <t>Geographic location</t>
  </si>
  <si>
    <t>Principles of good offset practice</t>
  </si>
  <si>
    <t>Control and eradication of ecosystem-transforming weed species that are a threat to biodiversity, particularly to Threatened Fauna species on Groote Eylandt.</t>
  </si>
  <si>
    <t>Groote Eylandt, Northern Territory, Australia</t>
  </si>
  <si>
    <t>Required under Australian Government approval conditions for the Eastern Leases Project. The offset is managed in accordance with the approved Eastern Leases Project Biodiversity Offset Management Plan.</t>
  </si>
  <si>
    <t>The offset is managed to exclude stock and introduced herbivores it provides an example of regional un-grazed native grassland. 
The offset also preserves an ecotone peculiar to the boundary zone of the southern Selwyn Range and the northern edge of the Queensland Mitchell Grass Downs bioregion.</t>
  </si>
  <si>
    <t>Cannington Mine, Southwest Queensland, Shire of McKinlay, Australia</t>
  </si>
  <si>
    <t>Established in accordance with the Queensland Biodiversity Offsets Policy and managed in accordance with the approved offset management plan.</t>
  </si>
  <si>
    <t>Worsley</t>
  </si>
  <si>
    <t>Protection and enhancement of no less than 4,384 ha of remnant vegetation in perpetuity. Habitat for multiple Matters of National Environmental Significance (MNES) species.</t>
  </si>
  <si>
    <t>Agricultural land in previously cleared, Northern Jarrah Forest, Western Australia</t>
  </si>
  <si>
    <t>Required under State and Australian Government approval conditions. Offset properties and species-specific offset actions are managed in accordance with approved management plans, including the Local Offset Environmental Management Plan and the Woylie Offset Environmental Management Plan.</t>
  </si>
  <si>
    <t>Northern Jarrah Forest, Western Australia.</t>
  </si>
  <si>
    <t>Biodiversity term</t>
  </si>
  <si>
    <t>Scope of biodiversity data</t>
  </si>
  <si>
    <t xml:space="preserve">Biodiversity disclosures are reported for operations within South32's reporting boundary and are aligned with GRI requirements. Data is reported for the relevant reporting period using recognised datasets, screening tools and standardised methodologies to support consistency and comparability.
We disclose Protected Areas and Key Biodiversity Areas and possible IUCN Red List Species located within and adjacent to South32 operations. These areas were identified under licence using the Integrated Biodiversity Assessment Tool (IBAT), based on coordinates representing the central point of each operation. The assessment was conducted in December 2025 using spatial buffers of 20 km for smelting and refining operations and 50 km for mining activities.
Protected Area, Key Biodiversity Area, and Species data reproduced and incorporated under licence from the Integrated Biodiversity Assessment Tool (IBAT) (https://www.ibat-alliance.org/). IBAT is provided by BirdLife International, Conservation International, IUCN and UNEP-WCMC. Contact ibat@ibat-alliance.org for further information. </t>
  </si>
  <si>
    <t>Biodiversity metrics</t>
  </si>
  <si>
    <t>Red List species</t>
  </si>
  <si>
    <t xml:space="preserve">Red List species are species classified by the International Union for Conservation of Nature (IUCN) as Critically Endangered, Endangered or Vulnerable that may occur within habitats affected by our operations.
Assessments include terrestrial and freshwater habitats and are based on broad-scale screening using the IUCN Red List and other recognised conservation datasets. Site-specific studies, monitoring programs and regulatory requirements may identify additional locally or nationally significant species.
References: IUCN Red List of Threatened Species – https://www.iucnredlist.org/en
</t>
  </si>
  <si>
    <t>Biodiversity importance</t>
  </si>
  <si>
    <t>Operations located in or near areas recognised for their significant biodiversity values, including Protected Areas and Key Biodiversity Areas, or where species classified as Critically Endangered, Endangered or Vulnerable on the IUCN Red List have the potential to occur within a specified buffer zone.</t>
  </si>
  <si>
    <t xml:space="preserve">Protected area </t>
  </si>
  <si>
    <t>Defined geographical space, recognised, dedicated and managed, through legal or other effective means, to achieve the long-term conservation of nature with associated ecosystem services and cultural values.</t>
  </si>
  <si>
    <t>Key Biodiversity Area</t>
  </si>
  <si>
    <t xml:space="preserve">Areas that are globally significant sites for conservation of birds and other wildlife. </t>
  </si>
  <si>
    <t>Areas of high ecosystem integrity</t>
  </si>
  <si>
    <t>Areas of high ecosystem integrity, both on a global scale and in comparison to the surrounding landscape, contain significant opportunities for preserving environmental assets and sustaining local and global ecosystem services.</t>
  </si>
  <si>
    <t>Areas of water physical risk</t>
  </si>
  <si>
    <t>Areas of known high physical water risk are areas with limited water availability, flooding, poor quality of water, and marine areas with high levels of land-based pollution. The assessment is based on the outcomes of the Aqueduct Water Risk Atlas, together with consideration of site-specific operational context.</t>
  </si>
  <si>
    <t>WATER</t>
  </si>
  <si>
    <t xml:space="preserve">Water data has been presented in accordance with the Minerals Council of Australia Water Accounting Framework and meets the ICMM disclosure requirements for water quality. Refer to the water accounting terms and definitions section for guidance on water accounting indicators. </t>
  </si>
  <si>
    <t xml:space="preserve">Water accounting overview </t>
  </si>
  <si>
    <t>Operational water</t>
  </si>
  <si>
    <t xml:space="preserve">Operational water inputs / withdrawal </t>
  </si>
  <si>
    <t xml:space="preserve">Operational water outputs / discharge </t>
  </si>
  <si>
    <t>Operational water consumption</t>
  </si>
  <si>
    <t>Recycling and reuse</t>
  </si>
  <si>
    <t>Operational water use</t>
  </si>
  <si>
    <t>Water to tasks</t>
  </si>
  <si>
    <t>Operational water efficiency</t>
  </si>
  <si>
    <t>Other managed water</t>
  </si>
  <si>
    <t xml:space="preserve">Other managed water inputs / withdrawal </t>
  </si>
  <si>
    <t>Other managed water outputs / discharge</t>
  </si>
  <si>
    <t>Other managed water consumption</t>
  </si>
  <si>
    <t>Combined water</t>
  </si>
  <si>
    <t>Total water consumption</t>
  </si>
  <si>
    <t>Total discharge</t>
  </si>
  <si>
    <t>Water performance by operation and source/destination</t>
  </si>
  <si>
    <t>Megalitres per annum</t>
  </si>
  <si>
    <t>Source / destination</t>
  </si>
  <si>
    <t>Surface water</t>
  </si>
  <si>
    <t>Groundwater</t>
  </si>
  <si>
    <t>Seawater</t>
  </si>
  <si>
    <t>Third party water</t>
  </si>
  <si>
    <t>Evaporation</t>
  </si>
  <si>
    <t>Entrainment</t>
  </si>
  <si>
    <t>Other losses</t>
  </si>
  <si>
    <t>Other managed water inputs / withdrawal</t>
  </si>
  <si>
    <t xml:space="preserve">(1) Each year we assess our operations and projects for exposure to baseline water stress using the World Resources Institute (WRI) Aqueduct Tool (v4.0), supplemented by an assessment of local context and catchment conditions. See 'water accounting terms and definitions' below for more information. 	
(2) FY26 totals also include water performance for other facilities that water data is collected, including select non-operational facilities. 
								</t>
  </si>
  <si>
    <t>Water performance by quality and source/destination</t>
  </si>
  <si>
    <t>ALL OPERATIONS
Volume of water by quality</t>
  </si>
  <si>
    <t>Type 1</t>
  </si>
  <si>
    <t>Type 2</t>
  </si>
  <si>
    <t>Type 3</t>
  </si>
  <si>
    <t>FY26
Total</t>
  </si>
  <si>
    <t>FY26 
Total</t>
  </si>
  <si>
    <t xml:space="preserve">(1) FY26 data includes the following operations:  South Africa Manganese (Mamatwan and Wessels mines only); as well as Hermosa, both of which contribute to South32 total water inputs and outputs. These figures exclude Cerro Matoso, Hillside Aluminium, Mozal Aluminium, Cannington, Australia Manganese, Worsley Alumina and corporate offices.		</t>
  </si>
  <si>
    <t>Significant non-compliances with water quality permits, standards, and regulations</t>
  </si>
  <si>
    <t>Number of significant non-compliances</t>
  </si>
  <si>
    <t xml:space="preserve">(1) Local regulatory authorities set compliance requirements through permits and licences, which are managed by operations and projects through monitoring programs, as well as impact and risk assessments. In FY26, there were no significant incidents of non-compliance with water related regulatory requirements. </t>
  </si>
  <si>
    <t>Water accounting terms and definitions</t>
  </si>
  <si>
    <t>Water accounting term</t>
  </si>
  <si>
    <t>Scope of water data</t>
  </si>
  <si>
    <t>Our water accounting includes the operations we own and control, as outlined in the 'Reporting boundaries' tab. 
We track and report our water performance in accordance with the Minerals Council of Australia (MCA) Water Accounting Framework (WAF) and ICMM Water Reporting: Good Practice Guide (2nd Edition).</t>
  </si>
  <si>
    <t>Operational water refers to the volume of water that enters a site's operational water system for use in tasks or activities. 
We use an operational water balance approach to measure volumes of water entering, used/reused/recycled within, and leaving the operational water system to inform and manage the operational water demand.</t>
  </si>
  <si>
    <t>Operational water inputs / withdrawal</t>
  </si>
  <si>
    <t>Operational water inputs / withdrawal includes water received from the surrounding environment or community, such as surface water, groundwater, seawater, or water purchased from third parties, as well as water made available due to mining activities within the facility, such as pit dewatering or groundwater present in ore. It encompasses all water that crosses the site boundary and becomes available to meet operational water demand, either directly in a task or stored for later use. Inputs / withdrawals are split into four input source categories: surface water, ground water, sea water and third party.</t>
  </si>
  <si>
    <t>Operational water outputs / discharge</t>
  </si>
  <si>
    <t xml:space="preserve">Operational water outputs / discharge refer to the volume of water removed from a site after being used in an operational task or activity. This includes water that is released from the operational water system through discharge back to the water environment or piping to third parties, and/or through other outputs, including water consumed (removed by evaporation, entrainment in product or waste as well as other losses) in an operational task or activity. Outputs are classified into five destination categories; surface water, ground water, sea water, third party and other. All such water exits the operational water system and no longer contributes to meeting operational water demand. </t>
  </si>
  <si>
    <t xml:space="preserve">Water that is removed by evaporation, entrainment in product or waste as well as other losses, and not released back to surface water, groundwater, seawater or a third party. The ICMM has termed Operational water outputs 'Other' category as consumption, which is one of five destination categories for 'Operational water outputs / discharge'  (see definition above). </t>
  </si>
  <si>
    <t>Water that has been used in an operational task and is recovered and used again in an operational task, either without (reuse) or with (recycle) treatment.</t>
  </si>
  <si>
    <t xml:space="preserve">Represents the total volume of operational water used. 
Calculated as the sum of 'Operational water inputs / withdrawals' and 'Operational water recycled / reuse'. </t>
  </si>
  <si>
    <t>The total flow of water to a task. A task is a set of operational activities that use water.</t>
  </si>
  <si>
    <t>Percentage of water used for operational activities which is reused/recycled water. 
Calculated as the sum of 'Reuse and recycled water' divided by the sum of 'Water used for operational activities' (which is 'Recycling and reuse' divided by 'Water to tasks').</t>
  </si>
  <si>
    <t>Water which is actively managed (e.g. physically pumped, actively treated or has material consumptive losses) by the operation, but not used in an operational task or activity.</t>
  </si>
  <si>
    <t>Combined water consists of both operational water and other managed water.</t>
  </si>
  <si>
    <t>Calculated as the sum of 'Operational water consumption' and 'Other managed water consumption'.</t>
  </si>
  <si>
    <t>Total water discharge</t>
  </si>
  <si>
    <t xml:space="preserve">Calculated as the sum of 'Operational water outputs / discharge' and 'Other managed water outputs / discharge'. </t>
  </si>
  <si>
    <t>Water sources and destinations</t>
  </si>
  <si>
    <t>Water that occurs naturally on the Earth’s surface in ice sheets, ice caps, glaciers, icebergs, bogs, ponds, lakes, rivers, and streams, and through precipitation.</t>
  </si>
  <si>
    <t>Water below the surface of the Earth stored in pore spaces and fractures within rock or layers of sand and gravel (aquifers).</t>
  </si>
  <si>
    <t>Water in a sea or in an ocean.</t>
  </si>
  <si>
    <t>Water provided by, or to, an entity that is external to the site or company, e.g. a municipality, utility provider, industrial company or community.</t>
  </si>
  <si>
    <t>As a water output destination, 'Other' includes evaporation, entrainment, task loss and any other destination that is not covered by the other pathways.</t>
  </si>
  <si>
    <t>Other water-related terms</t>
  </si>
  <si>
    <t>Baseline water stress</t>
  </si>
  <si>
    <t xml:space="preserve">Each year we assess our operations and projects for exposure to baseline water stress using the World Resources Institute (WRI) Aqueduct Tool (v4.0), supplemented by an assessment of local context and catchment conditions.
Our FY26 review confirmed that South Africa Manganese and Hermosa remain exposed to baseline water stress due to their location in arid regions. While Worsley Alumina’s refinery was not identified as exposed to water stress, it continues to manage material water-related risks to support long-term operational resilience. </t>
  </si>
  <si>
    <t>Dewatering</t>
  </si>
  <si>
    <t>Dewatering is the interception and removal of water from operational areas.</t>
  </si>
  <si>
    <t>Incidents of non-compliance associated with water quality permits, standards and regulations</t>
  </si>
  <si>
    <t>Reported in accordance with the Sustainability Accounting Standards Board (SASB) Metals &amp; Mining Standard (EM‑MM‑140a.2). Incidents include non-compliance with water quality permits, standards or regulations, such as significant exceedances of discharge limits, unauthorised discharges, failures to monitor or report, or regulatory enforcement actions. South32 applies internal materiality thresholds to determine significance.</t>
  </si>
  <si>
    <t>POLLUTION AND TAILINGS MANAGEMENT</t>
  </si>
  <si>
    <t>Air emissions</t>
  </si>
  <si>
    <t>Sulphur oxides (SOx) emissions</t>
  </si>
  <si>
    <t>Mercury emissions</t>
  </si>
  <si>
    <t>Mineral waste generated, diverted and disposed</t>
  </si>
  <si>
    <t>Waste rock generated (kilotonnes)</t>
  </si>
  <si>
    <t>(1) Waste rock is defined as mineral materials and low-grade ore with no economic interest at the time of mining.</t>
  </si>
  <si>
    <t>FY26 mineral waste (kilotonnes)</t>
  </si>
  <si>
    <t>Method</t>
  </si>
  <si>
    <t>On-Site</t>
  </si>
  <si>
    <t>Off-Site</t>
  </si>
  <si>
    <t>Waste diverted from disposal</t>
  </si>
  <si>
    <t>Preparation for reuse</t>
  </si>
  <si>
    <t>Recycling</t>
  </si>
  <si>
    <t>Waste directed to disposal</t>
  </si>
  <si>
    <t>Landfill</t>
  </si>
  <si>
    <t>Waste generated</t>
  </si>
  <si>
    <t>Total weight of mineral waste generated</t>
  </si>
  <si>
    <t xml:space="preserve">(1) Based on classification by local legislation and includes waste from processed raw materials, non-hazardous waste that is comingled with hazardous materials, as well as tailings, slimes, sludge, residues, slag, fly ash, gypsum and coal rejects.
(2)  Includes tailings, slimes, and residue resulting from the processing of ore which is not classified as hazardous by local legislation. </t>
  </si>
  <si>
    <t xml:space="preserve">FY26 mineral waste directed to disposal by operation (kilotonnes) </t>
  </si>
  <si>
    <t>Hazardous</t>
  </si>
  <si>
    <t>Non-hazardous</t>
  </si>
  <si>
    <t>Non-mineral waste generated, diverted and disposed</t>
  </si>
  <si>
    <t>Recycled</t>
  </si>
  <si>
    <t>Non-Hazardous</t>
  </si>
  <si>
    <t>Total weight of non-mineral waste generated</t>
  </si>
  <si>
    <t>(1) The scope of non-mineral waste includes scrap metal, reject coal, used oil, tyres, batteries, and other solid wastes.</t>
  </si>
  <si>
    <t>Contamination</t>
  </si>
  <si>
    <t>Acid rock drainage</t>
  </si>
  <si>
    <t>Number of sites where acid rock drainage is predicted to occur</t>
  </si>
  <si>
    <t>Number of sites where acid rock drainage is actively mitigated</t>
  </si>
  <si>
    <t>Number of sites where acid rock drainage is under treatment or remediation</t>
  </si>
  <si>
    <t>(1) No significant new areas of contamination were identified at our operations in FY26. Acid rock drainage (ARD) has been previously identified as having the potential to occur at Cannington, the Hermosa project and Cerro Matoso (Divested on 1 December 2025).</t>
  </si>
  <si>
    <t>Environmental incidents</t>
  </si>
  <si>
    <t>Significant environmental incidents (actual or potential)</t>
  </si>
  <si>
    <t>.</t>
  </si>
  <si>
    <t>(1) This includes events where there is a significant actual or potential impact to environmental areas of high sensitivity including to designated protected areas, listed threatened species and/or associated habitat, priority airshed, and water stressed catchments.  Actual significant environmental incidents are defined as events that have an actual severity level 4 or greater environmental impact. Potential significant environmental incidents are events that have a potential severity level 4 or greater, and  an actual severity level 3 or lower environmental impact. Our risk and event management system, Global360, is used to capture environmental incidents.</t>
  </si>
  <si>
    <t>Tailings waste</t>
  </si>
  <si>
    <t>Our Tailings Storage Facilities (TSFs) Directory is available at www.south32.net.</t>
  </si>
  <si>
    <t>Tailings waste generated and recycled / reused (kilotonnes)</t>
  </si>
  <si>
    <t>Total tailings produced</t>
  </si>
  <si>
    <t>Total tailings waste</t>
  </si>
  <si>
    <t xml:space="preserve">(1) In FY23, our calculation was revised to include tailings reused as well as tailings recycled. Numbers for prior financial years reflect tailings recycled only.
(2) The increase in tailings recycled or reused in FY26 was primarily driven by Australia Manganese resuming production, increased use of bauxite residue in construction activities at Worsley Alumina, and the beneficial reuse of coarse material at Mamatwan. FY26 Tailings waste includes waste rock placed within the tailings storage facility during construction and development activities at Hermosa. </t>
  </si>
  <si>
    <t>TSFs</t>
  </si>
  <si>
    <t>Significant</t>
  </si>
  <si>
    <t>Very High</t>
  </si>
  <si>
    <t>Extreme</t>
  </si>
  <si>
    <t>Not applicable</t>
  </si>
  <si>
    <t>(1) Consequence classifications align to the GISTM, which provides for the classification of TSFs into five levels (low to extreme), based on modelled consequences of a failure. The GISTM classification is primarily influenced by the potential impact of a potential dam break on the surrounding environment, communities and infrastructure, and does not consider or reflect the physical stability of the TSF.
(2) Considerations in determining the GISTM classification include potential population at risk; potential loss of life; environment; health, social and cultural factors; and infrastructure and economics. Considerations are not weighted such that if a TSF is assessed as high risk for social and cultural factors, the overall TSF consequence classification would be high risk. We keep our TSF consequence classifications under regular review.</t>
  </si>
  <si>
    <t>ADDRESSING CLIMATE CHANGE</t>
  </si>
  <si>
    <t>Greenhouse gas (GHG) emissions</t>
  </si>
  <si>
    <t>ENERGY</t>
  </si>
  <si>
    <t>Energy use</t>
  </si>
  <si>
    <t>A: Operational energy consumption by source (PJ)</t>
  </si>
  <si>
    <t>Coal and coke</t>
  </si>
  <si>
    <t>Distillate and gasoline</t>
  </si>
  <si>
    <t>Electricity</t>
  </si>
  <si>
    <t>Natural gas</t>
  </si>
  <si>
    <t xml:space="preserve">(1) 'Other' includes consumption of biomass, ethanol, and petroleum based oils and greases.
(2) Total energy use excludes renewable sources. To convert from petajoules to gigajoules multiply by 1,000,000. 1 petajoule equates to 277,778 megawatt hours.
(3) Renewable sources include biomass consumption at our Worsley Alumina operation, hydroelectricity sourced from Cahora Bassa at our Mozal Aluminium operation, and hydroelectricity sourced from the Colombia National Interconnected System at our Cerro Matoso operation up until the date of divestment. </t>
  </si>
  <si>
    <t>B: Operational energy consumption by source (PJ)</t>
  </si>
  <si>
    <t>Total energy use</t>
  </si>
  <si>
    <t>Total renewable sources</t>
  </si>
  <si>
    <t>A: Operational energy consumption by source (%)</t>
  </si>
  <si>
    <t>B: Operational energy consumption by source (%)</t>
  </si>
  <si>
    <t>(1) Energy use is displayed in petajoules.
(2) Includes Hermosa project, Bayside and our corporate office in Perth which are immaterial contributors. 
(3) Divested operations include: Cerro Matoso (FY25, FY26), Illawarra Metallurgical Coal (FY25).</t>
  </si>
  <si>
    <t xml:space="preserve">(1) Energy intensity is calculated as gigajoules / tonne production. 
(2) Zinc equivalent production used, based on FY25 realised prices. Previously reported years have been revised using FY25 realised prices for comparability purposes. 
</t>
  </si>
  <si>
    <t>Source</t>
  </si>
  <si>
    <t>Alumina</t>
  </si>
  <si>
    <t>Coal</t>
  </si>
  <si>
    <t>Coke</t>
  </si>
  <si>
    <t>Total energy consumption</t>
  </si>
  <si>
    <t>Aluminium</t>
  </si>
  <si>
    <t>Zinc - Lead - Silver</t>
  </si>
  <si>
    <t>Manganese</t>
  </si>
  <si>
    <t xml:space="preserve">(1) Hermosa (not yet in production), Bayside and our Corporate office in Perth are excluded from the table above as their energy use is immaterial. 
</t>
  </si>
  <si>
    <t>PORTFOLIO</t>
  </si>
  <si>
    <t>Underlying revenue</t>
  </si>
  <si>
    <t>GHG emissions intensity
(Scope 1 and Scope 2)</t>
  </si>
  <si>
    <t>Year</t>
  </si>
  <si>
    <t>Kilotonnes</t>
  </si>
  <si>
    <t>US$ million</t>
  </si>
  <si>
    <t>ALUMINA</t>
  </si>
  <si>
    <t>OTM</t>
  </si>
  <si>
    <t>Alumina total</t>
  </si>
  <si>
    <t>ALUMINIUM</t>
  </si>
  <si>
    <t>Aluminium total</t>
  </si>
  <si>
    <t>KTM</t>
  </si>
  <si>
    <t>ZINC - LEAD - SILVER</t>
  </si>
  <si>
    <t>MANGANESE</t>
  </si>
  <si>
    <t>Manganese total</t>
  </si>
  <si>
    <t>The sum of the commodities may vary to the total figure due to rounding.</t>
  </si>
  <si>
    <t xml:space="preserve">GREENHOUSE GAS (GHG) EMISSIONS </t>
  </si>
  <si>
    <t>GHG emissions (Scopes 1, 2 and 3)</t>
  </si>
  <si>
    <t>Scope 2 market-based</t>
  </si>
  <si>
    <t>Scope 2 location-based</t>
  </si>
  <si>
    <t>Net Scope 1 and 2 emissions</t>
  </si>
  <si>
    <t>Scope 1 emissions covered under emissions-limiting regulation (percentage)</t>
  </si>
  <si>
    <t>Scope 1</t>
  </si>
  <si>
    <t>Scope 2 
(market-based)</t>
  </si>
  <si>
    <t>Total Scope 1 and 2
(market-based)</t>
  </si>
  <si>
    <t>Consolidated group</t>
  </si>
  <si>
    <t>Investment in Joint Ventures (under operational control)</t>
  </si>
  <si>
    <t>Total GHG emissions</t>
  </si>
  <si>
    <t xml:space="preserve">(1) This table is included for the purposes of providing GHG emissions data in line with AASB S2 reporting (paragraph 29 iv). Joint ventures under our operational control include Australia Manganese, Worsley Alumina, South Africa Manganese and Mozal Aluminium. </t>
  </si>
  <si>
    <t>Operational control basis</t>
  </si>
  <si>
    <t xml:space="preserve">(1) This table is included for the purposes of providing GHG emissions under our equity share reporting boundary. Ownership percentages for our operated and non-operated joint ventures can be found in the Reporting Boundaries tab of this databook. Emissions from non-operated joint ventures (Brazil Alumina, Brazil Aluminium and Sierra Gorda) are not included in the reasonable assurance opinion over our operational GHG emissions. </t>
  </si>
  <si>
    <t>Fugitive sources</t>
  </si>
  <si>
    <t>Other sources</t>
  </si>
  <si>
    <t>Distillate and gas</t>
  </si>
  <si>
    <t>Asset</t>
  </si>
  <si>
    <t>Fugitive Sources</t>
  </si>
  <si>
    <t>Total GHG Emissions</t>
  </si>
  <si>
    <t>Scope 2</t>
  </si>
  <si>
    <t>(1) Biogenic emissions are calculated at Group level.
(2) Includes Hermosa project, Bayside and our corporate office in Perth which are immaterial contributors. 
(3) Divested operations include: Cerro Matoso (FY24, FY25, FY26), Illawarra Metallurgical Coal (FY24, FY25).</t>
  </si>
  <si>
    <t>Total Scope 1 and 2
Emissions</t>
  </si>
  <si>
    <t>Greenfields projects and other facilities</t>
  </si>
  <si>
    <t>GHG emissions Intensity</t>
  </si>
  <si>
    <t xml:space="preserve">(1) GHG emissions intensity is calculated as tonnes of Scope 1 and 2 GHG emissions divided by tonnes of saleable product. Production figures are disclosed within our Annual Report 2026 available at www.south32.net.
(2) Zinc equivalent production used, based on FY25 realised prices. Previously reported years have been revised using FY25 realised prices for comparability purposes. </t>
  </si>
  <si>
    <t>Scope 3 GHG emissions</t>
  </si>
  <si>
    <t>Manganese ore</t>
  </si>
  <si>
    <t>(1) Other includes Cannington, Cerro Matoso and South32 Group Operations.</t>
  </si>
  <si>
    <t>FY26 Emission Type</t>
  </si>
  <si>
    <t>1.   Purchased goods and services</t>
  </si>
  <si>
    <t>High emission purchased goods</t>
  </si>
  <si>
    <t>Other purchased goods and services</t>
  </si>
  <si>
    <t>3.   Fuel and energy-related activities</t>
  </si>
  <si>
    <t>4.   Upstream transportation and distribution</t>
  </si>
  <si>
    <t>5.   Waste generation in operations</t>
  </si>
  <si>
    <t>Not calculated</t>
  </si>
  <si>
    <t>6.   Business travel</t>
  </si>
  <si>
    <t>7.   Commuting employees</t>
  </si>
  <si>
    <t>8.   Upstream leased assets</t>
  </si>
  <si>
    <t>9.   Downstream transportation and distribution</t>
  </si>
  <si>
    <t>10. Processing of sold products</t>
  </si>
  <si>
    <t>Alumina processing</t>
  </si>
  <si>
    <t>Aluminium processing</t>
  </si>
  <si>
    <t>Copper processing</t>
  </si>
  <si>
    <t>Manganese processing</t>
  </si>
  <si>
    <t>12. End-of-life treatment of sold products</t>
  </si>
  <si>
    <t>A: Total (total operations basis)</t>
  </si>
  <si>
    <t xml:space="preserve">(1) From FY25, included as part of Category 1 Purchased Goods and Services.
(2) South32 does not have downstream leased assets or franchises and no longer produces products applicable to category 11.
(3) Includes emissions associated with Brazil Alumina (Mineração Rio do Norte (MRN) and Alumar), Brazil Aluminium and Sierra Gorda operations (South32 equity share).
(4) FY25 scope 3 data has been restated following the identification of a third-party calculation error. FY25 values have been revised as follows: Total: 23.5 (previously 22.7); Category 1 Purchased goods and services: 3.6 (previously 3.0); Category 1 Other purchased goods and services: 1.8 (previously 1.2); Category 4 Upstream transportation and distribution: 0.8 (previously 0.6). </t>
  </si>
  <si>
    <t>GREENHOUSE GAS (GHG) EMISSIONS</t>
  </si>
  <si>
    <t>Scope 3</t>
  </si>
  <si>
    <t>Scope 1 emissions covered under a GHG emissions-limiting regulation (percentage)</t>
  </si>
  <si>
    <t xml:space="preserve">(1) Other includes Cannington, Hermosa and South32 Group Operations. </t>
  </si>
  <si>
    <t>Emission Type</t>
  </si>
  <si>
    <t>Total (continuing operations basis)</t>
  </si>
  <si>
    <t>(1) From FY25, included as part of Category 1 Purchased Goods and Services.
(2) South32 does not have downstream leased assets or franchises and no longer produces products applicable to category 11.
(3) Includes emissions associated with Brazil Alumina (Mineração Rio do Norte (MRN) and Alumar), Brazil Aluminium and Sierra Gorda operations (South32 equity share).</t>
  </si>
  <si>
    <t>Emission limiting regulations</t>
  </si>
  <si>
    <t>SGM Baseline</t>
  </si>
  <si>
    <t>Scope 1 Covered Emissions</t>
  </si>
  <si>
    <t>Cannington (CAN01)</t>
  </si>
  <si>
    <t>Worsley Alumina (WOR01)</t>
  </si>
  <si>
    <t>2021- 2025</t>
  </si>
  <si>
    <t>Carbon Budget</t>
  </si>
  <si>
    <t>(1) Under the Carbon Tax Act, Hillside Aluminium and South Africa Manganese, opted in to the voluntary carbon budget scheme. The voluntary carbon budget is set for a 5 year period, namely CY21 - CY25.
(2) The voluntary carbon budget, includes Scope 1 emissions for fuel combustion, fugitive emissions and process emissions and excludes Scope 1 emissions from mobile combustion activities.</t>
  </si>
  <si>
    <t>FY26 Carbon credits retired</t>
  </si>
  <si>
    <t>Project description</t>
  </si>
  <si>
    <t>Vintage</t>
  </si>
  <si>
    <t>Method type</t>
  </si>
  <si>
    <t>Serial number</t>
  </si>
  <si>
    <t>Cancellation date</t>
  </si>
  <si>
    <t>Jurisdiction</t>
  </si>
  <si>
    <t>Issuing registry</t>
  </si>
  <si>
    <t>Transaction type</t>
  </si>
  <si>
    <t>Details</t>
  </si>
  <si>
    <t>Operation / Facility</t>
  </si>
  <si>
    <t>Number of units</t>
  </si>
  <si>
    <t>MRL LFG Abatement Project (EOP1000096)</t>
  </si>
  <si>
    <t>2024-25</t>
  </si>
  <si>
    <t>Waste</t>
  </si>
  <si>
    <t>Electricity Generation from Landfill Gas</t>
  </si>
  <si>
    <t>9,023,884,561 to 9,023,885,773</t>
  </si>
  <si>
    <t>ANREU</t>
  </si>
  <si>
    <t>Excess emissions from 2024-2025 National Greenhouse and Energy Reporting</t>
  </si>
  <si>
    <t>Warbreccan Regeneration Project (ERF121758)</t>
  </si>
  <si>
    <t>Vegetation</t>
  </si>
  <si>
    <t>Human-Induced Regeneration of a Permanent Even-Aged Native Forest</t>
  </si>
  <si>
    <t>9,029,310,042 to 9,029,350,041</t>
  </si>
  <si>
    <t>Bundong Native Forest Protection Project (EOP100822)</t>
  </si>
  <si>
    <t>Avoided Deforestation</t>
  </si>
  <si>
    <t>9,026,831,577 to 9,026,841,344</t>
  </si>
  <si>
    <t>Kaleno Native Forest Protection Project (ERF101920)</t>
  </si>
  <si>
    <t>9,027,405,307 to 9,027,414,306</t>
  </si>
  <si>
    <t>Bloomfield Native Forest Protection Project (EOP100828)</t>
  </si>
  <si>
    <t>9,027,470,643 to 9,027,474,160</t>
  </si>
  <si>
    <t>9,027,474,161 to 9,027,481,642</t>
  </si>
  <si>
    <t>Tripodi Native Forest Protection Project (EOP100579)</t>
  </si>
  <si>
    <t>9,027,339,508 to 9,027,348,507</t>
  </si>
  <si>
    <t>Fuel Efficient Cooking in South Africa (P-ZA-VCS-2505-48)</t>
  </si>
  <si>
    <t>Energy demand</t>
  </si>
  <si>
    <t>VMR0006 Energy Efficiency and Fuel Switch Measures in Thermal Applications</t>
  </si>
  <si>
    <t>O-ZA-VCS-2505-3750419 to O-ZA-VCS-2505-3768430</t>
  </si>
  <si>
    <t>VCS</t>
  </si>
  <si>
    <t>Voluntary retirement of carbon offsets to meet South African carbon tax liabilities under the offset allowance</t>
  </si>
  <si>
    <t>O-ZA-VCS-2505-3768431 to O-ZA-VCS-2505-3774057</t>
  </si>
  <si>
    <t>O-ZA-VCS-2505-3774058 to O-ZA-VCS-2505-3845817</t>
  </si>
  <si>
    <t>O-ZA-VCS-2505-9505150 to O-ZA-VCS-2505-9506149</t>
  </si>
  <si>
    <t>O-ZA-VCS-2505-3845818 to O-ZA-VCS-2505-3850264</t>
  </si>
  <si>
    <t xml:space="preserve">(1) A carbon offset credit issued by the Australian Government under the Australian Carbon Credit Unit (ACCU) Scheme. Each ACCU represents one tonne of carbon dioxide-equivalent emissions reduced or abated by approved projects. </t>
  </si>
  <si>
    <t>Annual Report 2026</t>
  </si>
  <si>
    <t>Climate Change Action Plan 2025</t>
  </si>
  <si>
    <t>Climate-related Reporting Methodology 2026</t>
  </si>
  <si>
    <t>Modern Slavery Statement 2026</t>
  </si>
  <si>
    <t>Sustainability Standards and Frameworks Index 2026</t>
  </si>
  <si>
    <t>Tax Transparency and Payments to Governments Report 2026</t>
  </si>
  <si>
    <t>Tax Transparency Databook 2026</t>
  </si>
  <si>
    <t>Sustainability Policy</t>
  </si>
  <si>
    <t>Code of Business Conduct and Speak Up Policy</t>
  </si>
  <si>
    <t>Addendum to our Speak up Policy (Australia)</t>
  </si>
  <si>
    <t>Anti-Bribery and Corruption Policy</t>
  </si>
  <si>
    <t>Diversity and Inclusion Policy</t>
  </si>
  <si>
    <t>Risk Management Policy</t>
  </si>
  <si>
    <t>Supplier Minimum Requirements</t>
  </si>
  <si>
    <t>Our Approach to Biodiversity</t>
  </si>
  <si>
    <t>Our Approach to Closure</t>
  </si>
  <si>
    <t>Our Approach to Cultural Heritage</t>
  </si>
  <si>
    <t>Our Approach to Human Rights</t>
  </si>
  <si>
    <t>Our Approach to Indigenous, Traditional and Tribal Peoples Engagement</t>
  </si>
  <si>
    <t>Our Approach to Partnering with Communities</t>
  </si>
  <si>
    <t>Our Approach to People and Culture</t>
  </si>
  <si>
    <t>Our Approach to Tailings Management</t>
  </si>
  <si>
    <t>Our Approach to Value Chain Management</t>
  </si>
  <si>
    <t>Our Approach to Water</t>
  </si>
  <si>
    <t>Board Charter</t>
  </si>
  <si>
    <t>Sustainability Committee Terms of Reference</t>
  </si>
  <si>
    <t>Risk and Audit Committee Terms of Reference</t>
  </si>
  <si>
    <t>Remuneration Committee Terms of Reference</t>
  </si>
  <si>
    <t>Nomination and Governance Committee Terms of Reference</t>
  </si>
  <si>
    <t>Board committee processes and procedures</t>
  </si>
  <si>
    <t xml:space="preserve">2026 Workplace Gender Equality Agency Report </t>
  </si>
  <si>
    <t>GISTM Requirement 15.1 Public Disclosures</t>
  </si>
  <si>
    <t>Innovate Reconciliation Action Plan 2024 - 2026</t>
  </si>
  <si>
    <t>United Nations Global Compact Communication on Progress 2026</t>
  </si>
  <si>
    <r>
      <t>Alumar Refinery</t>
    </r>
    <r>
      <rPr>
        <vertAlign val="superscript"/>
        <sz val="10"/>
        <color rgb="FF303C42"/>
        <rFont val="ARS Maquette Medium"/>
      </rPr>
      <t xml:space="preserve">(1) </t>
    </r>
  </si>
  <si>
    <r>
      <t>Alumar Smelter</t>
    </r>
    <r>
      <rPr>
        <vertAlign val="superscript"/>
        <sz val="10"/>
        <color rgb="FF303C42"/>
        <rFont val="ARS Maquette Medium"/>
      </rPr>
      <t xml:space="preserve">(2) </t>
    </r>
  </si>
  <si>
    <r>
      <t>Mineração Rio do Norte S.A (MRN)</t>
    </r>
    <r>
      <rPr>
        <vertAlign val="superscript"/>
        <sz val="10"/>
        <color rgb="FF303C42"/>
        <rFont val="ARS Maquette Medium"/>
      </rPr>
      <t xml:space="preserve">(1) </t>
    </r>
  </si>
  <si>
    <r>
      <t>South Africa Energy Coal (SAEC)</t>
    </r>
    <r>
      <rPr>
        <vertAlign val="superscript"/>
        <sz val="10"/>
        <color rgb="FF303C42"/>
        <rFont val="ARS Maquette Medium"/>
      </rPr>
      <t>(1)</t>
    </r>
  </si>
  <si>
    <r>
      <t>Operation / Asset</t>
    </r>
    <r>
      <rPr>
        <b/>
        <vertAlign val="superscript"/>
        <sz val="9"/>
        <color rgb="FF303C42"/>
        <rFont val="ARS Maquette Medium"/>
      </rPr>
      <t>(1)</t>
    </r>
  </si>
  <si>
    <r>
      <t>FY26</t>
    </r>
    <r>
      <rPr>
        <vertAlign val="superscript"/>
        <sz val="9"/>
        <color rgb="FF303C42"/>
        <rFont val="ARS Maquette Medium"/>
      </rPr>
      <t>(1)</t>
    </r>
  </si>
  <si>
    <r>
      <t>FY25</t>
    </r>
    <r>
      <rPr>
        <vertAlign val="superscript"/>
        <sz val="9"/>
        <color rgb="FF303C42"/>
        <rFont val="ARS Maquette Medium"/>
      </rPr>
      <t>(1)</t>
    </r>
  </si>
  <si>
    <r>
      <t>Recordable occupational illnesses by illness type</t>
    </r>
    <r>
      <rPr>
        <vertAlign val="superscript"/>
        <sz val="9"/>
        <color rgb="FF303C42"/>
        <rFont val="ARS Maquette Medium"/>
      </rPr>
      <t>(1)</t>
    </r>
  </si>
  <si>
    <r>
      <t>Other Diseases or Disorders</t>
    </r>
    <r>
      <rPr>
        <vertAlign val="superscript"/>
        <sz val="10"/>
        <color rgb="FF303C42"/>
        <rFont val="ARS Maquette Medium"/>
      </rPr>
      <t>(2)</t>
    </r>
  </si>
  <si>
    <r>
      <t>Number of South32 operations</t>
    </r>
    <r>
      <rPr>
        <vertAlign val="superscript"/>
        <sz val="10"/>
        <color rgb="FF303C42"/>
        <rFont val="ARS Maquette Medium"/>
      </rPr>
      <t>(1)</t>
    </r>
  </si>
  <si>
    <r>
      <t>Apprentices, Trainees and Learners</t>
    </r>
    <r>
      <rPr>
        <vertAlign val="superscript"/>
        <sz val="10"/>
        <color rgb="FF303C42"/>
        <rFont val="ARS Maquette Medium"/>
      </rPr>
      <t>(2)</t>
    </r>
  </si>
  <si>
    <r>
      <t>Vacation students</t>
    </r>
    <r>
      <rPr>
        <vertAlign val="superscript"/>
        <sz val="10"/>
        <color rgb="FF303C42"/>
        <rFont val="ARS Maquette Medium"/>
      </rPr>
      <t>(3)</t>
    </r>
  </si>
  <si>
    <r>
      <t>Due to return</t>
    </r>
    <r>
      <rPr>
        <vertAlign val="superscript"/>
        <sz val="10"/>
        <color rgb="FF303C42"/>
        <rFont val="ARS Maquette Medium"/>
      </rPr>
      <t>(2)</t>
    </r>
  </si>
  <si>
    <r>
      <t>Returned to work</t>
    </r>
    <r>
      <rPr>
        <vertAlign val="superscript"/>
        <sz val="10"/>
        <color rgb="FF303C42"/>
        <rFont val="ARS Maquette Medium"/>
      </rPr>
      <t>(3)</t>
    </r>
  </si>
  <si>
    <r>
      <t>Returned and retained</t>
    </r>
    <r>
      <rPr>
        <vertAlign val="superscript"/>
        <sz val="10"/>
        <color rgb="FF303C42"/>
        <rFont val="ARS Maquette Medium"/>
      </rPr>
      <t>(4)</t>
    </r>
  </si>
  <si>
    <r>
      <t>Retention rate (%)</t>
    </r>
    <r>
      <rPr>
        <vertAlign val="superscript"/>
        <sz val="10"/>
        <color rgb="FF303C42"/>
        <rFont val="ARS Maquette Medium"/>
      </rPr>
      <t>(5)</t>
    </r>
  </si>
  <si>
    <r>
      <t>Employees who completed the survey (%)</t>
    </r>
    <r>
      <rPr>
        <vertAlign val="superscript"/>
        <sz val="10"/>
        <color rgb="FF303C42"/>
        <rFont val="ARS Maquette Medium"/>
      </rPr>
      <t>(1)</t>
    </r>
  </si>
  <si>
    <r>
      <t>Employee-related work stoppages due to employee disputes</t>
    </r>
    <r>
      <rPr>
        <vertAlign val="superscript"/>
        <sz val="10"/>
        <color rgb="FF303C42"/>
        <rFont val="ARS Maquette Medium"/>
      </rPr>
      <t xml:space="preserve">(1) </t>
    </r>
  </si>
  <si>
    <r>
      <t>1</t>
    </r>
    <r>
      <rPr>
        <vertAlign val="superscript"/>
        <sz val="10"/>
        <color rgb="FF303C42"/>
        <rFont val="ARS Maquette Medium"/>
      </rPr>
      <t>(2)</t>
    </r>
  </si>
  <si>
    <r>
      <rPr>
        <b/>
        <sz val="10"/>
        <color rgb="FF303C42"/>
        <rFont val="ARS Maquette Medium"/>
      </rPr>
      <t xml:space="preserve">Methodology
</t>
    </r>
    <r>
      <rPr>
        <sz val="10"/>
        <color rgb="FF303C42"/>
        <rFont val="ARS Maquette Medium"/>
      </rPr>
      <t>Our methodology for calculating reported GHG emissions and energy consumption is available in our Climate-related Reporting Methodology 2026, available at www.south32.net.</t>
    </r>
  </si>
  <si>
    <r>
      <t xml:space="preserve">Groote Eylandt Mining Company (GEM01) - </t>
    </r>
    <r>
      <rPr>
        <i/>
        <sz val="10"/>
        <color rgb="FF303C42"/>
        <rFont val="ARS Maquette Medium"/>
      </rPr>
      <t>Australia Manganese</t>
    </r>
  </si>
  <si>
    <r>
      <t xml:space="preserve">To support transparency and year-on-year accountability, we report two GHG emissions data sets: 
</t>
    </r>
    <r>
      <rPr>
        <sz val="10"/>
        <color rgb="FF000000"/>
        <rFont val="ARS Maquette Medium"/>
      </rPr>
      <t xml:space="preserve">
</t>
    </r>
    <r>
      <rPr>
        <sz val="10"/>
        <color rgb="FF303C42"/>
        <rFont val="ARS Maquette Medium"/>
      </rPr>
      <t xml:space="preserve">- </t>
    </r>
    <r>
      <rPr>
        <sz val="9"/>
        <color rgb="FF303C42"/>
        <rFont val="ARS Maquette Medium"/>
      </rPr>
      <t xml:space="preserve">Total operations basis (Tables marked as A): </t>
    </r>
    <r>
      <rPr>
        <sz val="10"/>
        <color rgb="FF303C42"/>
        <rFont val="ARS Maquette Medium"/>
      </rPr>
      <t xml:space="preserve">inclusive of operations that are no longer in our portfolio; and
- </t>
    </r>
    <r>
      <rPr>
        <sz val="9"/>
        <color rgb="FF303C42"/>
        <rFont val="ARS Maquette Medium"/>
      </rPr>
      <t xml:space="preserve">Continuing operations basis (Tables marked as B): </t>
    </r>
    <r>
      <rPr>
        <sz val="10"/>
        <color rgb="FF303C42"/>
        <rFont val="ARS Maquette Medium"/>
      </rPr>
      <t xml:space="preserve">exclusive of operations that have been divested and reflects GHG emissions from operations which remain in our portfolio as at the end of FY26.
</t>
    </r>
    <r>
      <rPr>
        <sz val="10"/>
        <color rgb="FF000000"/>
        <rFont val="ARS Maquette Medium"/>
      </rPr>
      <t xml:space="preserve">
</t>
    </r>
    <r>
      <rPr>
        <sz val="10"/>
        <color rgb="FF303C42"/>
        <rFont val="ARS Maquette Medium"/>
      </rPr>
      <t xml:space="preserve">Refer to the </t>
    </r>
    <r>
      <rPr>
        <sz val="9"/>
        <color rgb="FF303C42"/>
        <rFont val="ARS Maquette Medium"/>
      </rPr>
      <t>'Reporting boundaries' tab</t>
    </r>
    <r>
      <rPr>
        <sz val="10"/>
        <color rgb="FF303C42"/>
        <rFont val="ARS Maquette Medium"/>
      </rPr>
      <t xml:space="preserve"> for information on changes in our portfolio that may affect comparability.</t>
    </r>
  </si>
  <si>
    <r>
      <t>Scope 1</t>
    </r>
    <r>
      <rPr>
        <vertAlign val="superscript"/>
        <sz val="10"/>
        <color rgb="FF303C42"/>
        <rFont val="ARS Maquette Medium"/>
      </rPr>
      <t>(1)</t>
    </r>
  </si>
  <si>
    <r>
      <t>Total Scope 1 and 2 (market-based)</t>
    </r>
    <r>
      <rPr>
        <vertAlign val="superscript"/>
        <sz val="10"/>
        <color rgb="FF303C42"/>
        <rFont val="ARS Maquette Medium"/>
      </rPr>
      <t>(2)</t>
    </r>
  </si>
  <si>
    <r>
      <t>Carbon credits used to offset emissions</t>
    </r>
    <r>
      <rPr>
        <vertAlign val="superscript"/>
        <sz val="10"/>
        <color rgb="FF303C42"/>
        <rFont val="ARS Maquette Medium"/>
      </rPr>
      <t>(3)</t>
    </r>
  </si>
  <si>
    <r>
      <t>Scope 1 emissions covered under emissions-limiting regulation</t>
    </r>
    <r>
      <rPr>
        <vertAlign val="superscript"/>
        <sz val="10"/>
        <color rgb="FF303C42"/>
        <rFont val="ARS Maquette Medium"/>
      </rPr>
      <t>(4)</t>
    </r>
  </si>
  <si>
    <r>
      <t>GHG emissions intensity (tonnes CO</t>
    </r>
    <r>
      <rPr>
        <vertAlign val="subscript"/>
        <sz val="10"/>
        <color rgb="FF303C42"/>
        <rFont val="ARS Maquette Medium"/>
      </rPr>
      <t>2</t>
    </r>
    <r>
      <rPr>
        <sz val="10"/>
        <color rgb="FF303C42"/>
        <rFont val="ARS Maquette Medium"/>
      </rPr>
      <t>-e per tonne Cu-e)</t>
    </r>
    <r>
      <rPr>
        <vertAlign val="superscript"/>
        <sz val="10"/>
        <color rgb="FF303C42"/>
        <rFont val="ARS Maquette Medium"/>
      </rPr>
      <t>(5)</t>
    </r>
  </si>
  <si>
    <r>
      <t>Carbon dioxide (CO</t>
    </r>
    <r>
      <rPr>
        <vertAlign val="subscript"/>
        <sz val="10"/>
        <color rgb="FF303C42"/>
        <rFont val="ARS Maquette Medium"/>
      </rPr>
      <t>2</t>
    </r>
    <r>
      <rPr>
        <sz val="10"/>
        <color rgb="FF303C42"/>
        <rFont val="ARS Maquette Medium"/>
      </rPr>
      <t xml:space="preserve"> as CO</t>
    </r>
    <r>
      <rPr>
        <vertAlign val="subscript"/>
        <sz val="10"/>
        <color rgb="FF303C42"/>
        <rFont val="ARS Maquette Medium"/>
      </rPr>
      <t>2</t>
    </r>
    <r>
      <rPr>
        <sz val="10"/>
        <color rgb="FF303C42"/>
        <rFont val="ARS Maquette Medium"/>
      </rPr>
      <t>-e)</t>
    </r>
  </si>
  <si>
    <r>
      <t>Methane (CH</t>
    </r>
    <r>
      <rPr>
        <vertAlign val="subscript"/>
        <sz val="10"/>
        <color rgb="FF303C42"/>
        <rFont val="ARS Maquette Medium"/>
      </rPr>
      <t>4</t>
    </r>
    <r>
      <rPr>
        <sz val="10"/>
        <color rgb="FF303C42"/>
        <rFont val="ARS Maquette Medium"/>
      </rPr>
      <t xml:space="preserve"> as CO</t>
    </r>
    <r>
      <rPr>
        <vertAlign val="subscript"/>
        <sz val="10"/>
        <color rgb="FF303C42"/>
        <rFont val="ARS Maquette Medium"/>
      </rPr>
      <t>2</t>
    </r>
    <r>
      <rPr>
        <sz val="10"/>
        <color rgb="FF303C42"/>
        <rFont val="ARS Maquette Medium"/>
      </rPr>
      <t>-e)</t>
    </r>
  </si>
  <si>
    <r>
      <t>Nitrous oxide (N</t>
    </r>
    <r>
      <rPr>
        <vertAlign val="subscript"/>
        <sz val="10"/>
        <color rgb="FF303C42"/>
        <rFont val="ARS Maquette Medium"/>
      </rPr>
      <t>2</t>
    </r>
    <r>
      <rPr>
        <sz val="10"/>
        <color rgb="FF303C42"/>
        <rFont val="ARS Maquette Medium"/>
      </rPr>
      <t>O as CO</t>
    </r>
    <r>
      <rPr>
        <vertAlign val="subscript"/>
        <sz val="10"/>
        <color rgb="FF303C42"/>
        <rFont val="ARS Maquette Medium"/>
      </rPr>
      <t>2</t>
    </r>
    <r>
      <rPr>
        <sz val="10"/>
        <color rgb="FF303C42"/>
        <rFont val="ARS Maquette Medium"/>
      </rPr>
      <t>-e)</t>
    </r>
  </si>
  <si>
    <r>
      <t>Sulfur hexafluoride (SF</t>
    </r>
    <r>
      <rPr>
        <vertAlign val="subscript"/>
        <sz val="10"/>
        <color rgb="FF303C42"/>
        <rFont val="ARS Maquette Medium"/>
      </rPr>
      <t>6</t>
    </r>
    <r>
      <rPr>
        <sz val="10"/>
        <color rgb="FF303C42"/>
        <rFont val="ARS Maquette Medium"/>
      </rPr>
      <t xml:space="preserve"> as CO</t>
    </r>
    <r>
      <rPr>
        <vertAlign val="subscript"/>
        <sz val="10"/>
        <color rgb="FF303C42"/>
        <rFont val="ARS Maquette Medium"/>
      </rPr>
      <t>2</t>
    </r>
    <r>
      <rPr>
        <sz val="10"/>
        <color rgb="FF303C42"/>
        <rFont val="ARS Maquette Medium"/>
      </rPr>
      <t>-e)</t>
    </r>
  </si>
  <si>
    <r>
      <t>Perfluorocarbons (PFCs as CO</t>
    </r>
    <r>
      <rPr>
        <vertAlign val="subscript"/>
        <sz val="10"/>
        <color rgb="FF303C42"/>
        <rFont val="ARS Maquette Medium"/>
      </rPr>
      <t>2</t>
    </r>
    <r>
      <rPr>
        <sz val="10"/>
        <color rgb="FF303C42"/>
        <rFont val="ARS Maquette Medium"/>
      </rPr>
      <t>-e)</t>
    </r>
  </si>
  <si>
    <r>
      <t>Hydrofluorocarbons (HFCs as CO</t>
    </r>
    <r>
      <rPr>
        <vertAlign val="subscript"/>
        <sz val="10"/>
        <color rgb="FF303C42"/>
        <rFont val="ARS Maquette Medium"/>
      </rPr>
      <t>2</t>
    </r>
    <r>
      <rPr>
        <sz val="10"/>
        <color rgb="FF303C42"/>
        <rFont val="ARS Maquette Medium"/>
      </rPr>
      <t>-e)</t>
    </r>
  </si>
  <si>
    <r>
      <t>Other</t>
    </r>
    <r>
      <rPr>
        <vertAlign val="superscript"/>
        <sz val="10"/>
        <color rgb="FF303C42"/>
        <rFont val="ARS Maquette Medium"/>
      </rPr>
      <t>(1)</t>
    </r>
  </si>
  <si>
    <r>
      <t>2.   Capital goods</t>
    </r>
    <r>
      <rPr>
        <vertAlign val="superscript"/>
        <sz val="10"/>
        <color rgb="FF303C42"/>
        <rFont val="ARS Maquette Medium"/>
      </rPr>
      <t>(1)</t>
    </r>
  </si>
  <si>
    <r>
      <t>11. Use of sold products</t>
    </r>
    <r>
      <rPr>
        <vertAlign val="superscript"/>
        <sz val="10"/>
        <color rgb="FF303C42"/>
        <rFont val="ARS Maquette Medium"/>
      </rPr>
      <t>(2)</t>
    </r>
  </si>
  <si>
    <r>
      <t>13. Downstream leased assets</t>
    </r>
    <r>
      <rPr>
        <vertAlign val="superscript"/>
        <sz val="10"/>
        <color rgb="FF303C42"/>
        <rFont val="ARS Maquette Medium"/>
      </rPr>
      <t>(2)</t>
    </r>
  </si>
  <si>
    <r>
      <t>14. Franchises</t>
    </r>
    <r>
      <rPr>
        <vertAlign val="superscript"/>
        <sz val="10"/>
        <color rgb="FF303C42"/>
        <rFont val="ARS Maquette Medium"/>
      </rPr>
      <t>(2)</t>
    </r>
  </si>
  <si>
    <r>
      <t>15. Investments</t>
    </r>
    <r>
      <rPr>
        <vertAlign val="superscript"/>
        <sz val="10"/>
        <color rgb="FF303C42"/>
        <rFont val="ARS Maquette Medium"/>
      </rPr>
      <t>(3)</t>
    </r>
  </si>
  <si>
    <r>
      <t>Scope 3</t>
    </r>
    <r>
      <rPr>
        <vertAlign val="superscript"/>
        <sz val="10"/>
        <color rgb="FF303C42"/>
        <rFont val="ARS Maquette Medium"/>
      </rPr>
      <t>(4)</t>
    </r>
  </si>
  <si>
    <r>
      <t>Scope 1 emissions covered under emissions-limiting regulation</t>
    </r>
    <r>
      <rPr>
        <vertAlign val="superscript"/>
        <sz val="10"/>
        <color rgb="FF303C42"/>
        <rFont val="ARS Maquette Medium"/>
      </rPr>
      <t>(5)</t>
    </r>
  </si>
  <si>
    <r>
      <t>GHG emissions intensity (tonnes CO</t>
    </r>
    <r>
      <rPr>
        <vertAlign val="subscript"/>
        <sz val="10"/>
        <color rgb="FF303C42"/>
        <rFont val="ARS Maquette Medium"/>
      </rPr>
      <t>2</t>
    </r>
    <r>
      <rPr>
        <sz val="10"/>
        <color rgb="FF303C42"/>
        <rFont val="ARS Maquette Medium"/>
      </rPr>
      <t>-e per tonne CuEq)</t>
    </r>
    <r>
      <rPr>
        <vertAlign val="superscript"/>
        <sz val="10"/>
        <color rgb="FF303C42"/>
        <rFont val="ARS Maquette Medium"/>
      </rPr>
      <t>(6)</t>
    </r>
  </si>
  <si>
    <r>
      <t>Greenfields projects and other facilities</t>
    </r>
    <r>
      <rPr>
        <vertAlign val="superscript"/>
        <sz val="10"/>
        <color rgb="FF303C42"/>
        <rFont val="ARS Maquette Medium"/>
      </rPr>
      <t>(2)</t>
    </r>
  </si>
  <si>
    <r>
      <t>Divested operations</t>
    </r>
    <r>
      <rPr>
        <vertAlign val="superscript"/>
        <sz val="10"/>
        <color rgb="FF303C42"/>
        <rFont val="ARS Maquette Medium"/>
      </rPr>
      <t>(3)</t>
    </r>
  </si>
  <si>
    <r>
      <t>Cannington</t>
    </r>
    <r>
      <rPr>
        <vertAlign val="superscript"/>
        <sz val="10"/>
        <color rgb="FF303C42"/>
        <rFont val="ARS Maquette Medium"/>
      </rPr>
      <t>(2)</t>
    </r>
  </si>
  <si>
    <r>
      <t>We have classified our commodities as Key Transition Materials (KTM) and Other Transition Materials (OTM), in line with the Climate Action 100+ Net Zero Standard for Diversified Mining. These Transition Materials represent 100% of our portfolio on a copper equivalent basis</t>
    </r>
    <r>
      <rPr>
        <vertAlign val="superscript"/>
        <sz val="10"/>
        <color rgb="FF303C42"/>
        <rFont val="ARS Maquette Medium"/>
      </rPr>
      <t>(1)</t>
    </r>
    <r>
      <rPr>
        <sz val="10"/>
        <color rgb="FF303C42"/>
        <rFont val="ARS Maquette Medium"/>
      </rPr>
      <t>.</t>
    </r>
  </si>
  <si>
    <r>
      <rPr>
        <sz val="9"/>
        <color rgb="FF303C42"/>
        <rFont val="ARS Maquette Medium"/>
      </rPr>
      <t xml:space="preserve">Worsley Alumina
</t>
    </r>
    <r>
      <rPr>
        <sz val="10"/>
        <color rgb="FF303C42"/>
        <rFont val="ARS Maquette Medium"/>
      </rPr>
      <t>(86% share, South32 operated)</t>
    </r>
  </si>
  <si>
    <r>
      <rPr>
        <sz val="9"/>
        <color rgb="FF303C42"/>
        <rFont val="ARS Maquette Medium"/>
      </rPr>
      <t xml:space="preserve">Brazil Alumina
</t>
    </r>
    <r>
      <rPr>
        <sz val="10"/>
        <color rgb="FF303C42"/>
        <rFont val="ARS Maquette Medium"/>
      </rPr>
      <t>(36% share, non-operated)</t>
    </r>
  </si>
  <si>
    <r>
      <rPr>
        <sz val="9"/>
        <color rgb="FF303C42"/>
        <rFont val="ARS Maquette Medium"/>
      </rPr>
      <t xml:space="preserve">Brazil Aluminium
</t>
    </r>
    <r>
      <rPr>
        <sz val="10"/>
        <color rgb="FF303C42"/>
        <rFont val="ARS Maquette Medium"/>
      </rPr>
      <t>(40% share, non-operated)</t>
    </r>
  </si>
  <si>
    <r>
      <rPr>
        <sz val="9"/>
        <color rgb="FF303C42"/>
        <rFont val="ARS Maquette Medium"/>
      </rPr>
      <t xml:space="preserve">Hillside Aluminium
</t>
    </r>
    <r>
      <rPr>
        <sz val="10"/>
        <color rgb="FF303C42"/>
        <rFont val="ARS Maquette Medium"/>
      </rPr>
      <t>(100% share, South32 operated)</t>
    </r>
  </si>
  <si>
    <r>
      <rPr>
        <sz val="9"/>
        <color rgb="FF303C42"/>
        <rFont val="ARS Maquette Medium"/>
      </rPr>
      <t xml:space="preserve">Mozal Aluminium
</t>
    </r>
    <r>
      <rPr>
        <sz val="10"/>
        <color rgb="FF303C42"/>
        <rFont val="ARS Maquette Medium"/>
      </rPr>
      <t>(63.67% share, South32 operated)</t>
    </r>
  </si>
  <si>
    <r>
      <rPr>
        <sz val="9"/>
        <color rgb="FF303C42"/>
        <rFont val="ARS Maquette Medium"/>
      </rPr>
      <t xml:space="preserve">Sierra Gorda
</t>
    </r>
    <r>
      <rPr>
        <sz val="10"/>
        <color rgb="FF303C42"/>
        <rFont val="ARS Maquette Medium"/>
      </rPr>
      <t>(45% share, non-operated)</t>
    </r>
  </si>
  <si>
    <r>
      <rPr>
        <sz val="9"/>
        <color rgb="FF303C42"/>
        <rFont val="ARS Maquette Medium"/>
      </rPr>
      <t xml:space="preserve">Cannington
</t>
    </r>
    <r>
      <rPr>
        <sz val="10"/>
        <color rgb="FF303C42"/>
        <rFont val="ARS Maquette Medium"/>
      </rPr>
      <t>(100% share, South32 operated)</t>
    </r>
  </si>
  <si>
    <r>
      <rPr>
        <sz val="9"/>
        <color rgb="FF303C42"/>
        <rFont val="ARS Maquette Medium"/>
      </rPr>
      <t xml:space="preserve">Australia Manganese
</t>
    </r>
    <r>
      <rPr>
        <sz val="10"/>
        <color rgb="FF303C42"/>
        <rFont val="ARS Maquette Medium"/>
      </rPr>
      <t>(60% share, South32 operated)</t>
    </r>
  </si>
  <si>
    <r>
      <rPr>
        <sz val="9"/>
        <color rgb="FF303C42"/>
        <rFont val="ARS Maquette Medium"/>
      </rPr>
      <t xml:space="preserve">South Africa Manganese
</t>
    </r>
    <r>
      <rPr>
        <sz val="10"/>
        <color rgb="FF303C42"/>
        <rFont val="ARS Maquette Medium"/>
      </rPr>
      <t>(54.6% ore share, South32 operated)</t>
    </r>
  </si>
  <si>
    <r>
      <rPr>
        <b/>
        <sz val="10"/>
        <color rgb="FF303C42"/>
        <rFont val="ARS Maquette Medium"/>
      </rPr>
      <t xml:space="preserve">Methodology
</t>
    </r>
    <r>
      <rPr>
        <sz val="10"/>
        <color rgb="FF303C42"/>
        <rFont val="ARS Maquette Medium"/>
      </rPr>
      <t xml:space="preserve">Our methodology for calculating reported GHG emissions and energy consumption is available in our Climate-related Reporting Methodology 2026, available at </t>
    </r>
    <r>
      <rPr>
        <i/>
        <u/>
        <sz val="10"/>
        <color rgb="FF303C42"/>
        <rFont val="ARS Maquette Medium"/>
      </rPr>
      <t>www.south32.net</t>
    </r>
    <r>
      <rPr>
        <sz val="10"/>
        <color rgb="FF303C42"/>
        <rFont val="ARS Maquette Medium"/>
      </rPr>
      <t>.</t>
    </r>
  </si>
  <si>
    <r>
      <t xml:space="preserve">To support transparency and year-on-year accountability, we report two Energy data sets: 
</t>
    </r>
    <r>
      <rPr>
        <sz val="10"/>
        <color rgb="FF000000"/>
        <rFont val="ARS Maquette Medium"/>
      </rPr>
      <t xml:space="preserve">
</t>
    </r>
    <r>
      <rPr>
        <sz val="10"/>
        <color rgb="FF303C42"/>
        <rFont val="ARS Maquette Medium"/>
      </rPr>
      <t xml:space="preserve">- </t>
    </r>
    <r>
      <rPr>
        <sz val="9"/>
        <color rgb="FF303C42"/>
        <rFont val="ARS Maquette Medium"/>
      </rPr>
      <t xml:space="preserve">Total operations basis (Tables marked as A): </t>
    </r>
    <r>
      <rPr>
        <sz val="10"/>
        <color rgb="FF303C42"/>
        <rFont val="ARS Maquette Medium"/>
      </rPr>
      <t xml:space="preserve">inclusive of operations that are no longer in our portfolio; and
- </t>
    </r>
    <r>
      <rPr>
        <sz val="9"/>
        <color rgb="FF303C42"/>
        <rFont val="ARS Maquette Medium"/>
      </rPr>
      <t xml:space="preserve">Continuing operations basis (Tables marked as B): </t>
    </r>
    <r>
      <rPr>
        <sz val="10"/>
        <color rgb="FF303C42"/>
        <rFont val="ARS Maquette Medium"/>
      </rPr>
      <t xml:space="preserve">exclusive of operations that have been divested and reflects energy use from operations which remain in our portfolio as at the end of FY26.
</t>
    </r>
    <r>
      <rPr>
        <sz val="10"/>
        <color rgb="FF000000"/>
        <rFont val="ARS Maquette Medium"/>
      </rPr>
      <t xml:space="preserve">
</t>
    </r>
    <r>
      <rPr>
        <sz val="10"/>
        <color rgb="FF303C42"/>
        <rFont val="ARS Maquette Medium"/>
      </rPr>
      <t xml:space="preserve">Please refer to the </t>
    </r>
    <r>
      <rPr>
        <sz val="9"/>
        <color rgb="FF303C42"/>
        <rFont val="ARS Maquette Medium"/>
      </rPr>
      <t>'Reporting boundaries' tab</t>
    </r>
    <r>
      <rPr>
        <sz val="10"/>
        <color rgb="FF303C42"/>
        <rFont val="ARS Maquette Medium"/>
      </rPr>
      <t xml:space="preserve"> for information on changes in our portfolio that may affect comparability.</t>
    </r>
  </si>
  <si>
    <r>
      <t>Total energy use</t>
    </r>
    <r>
      <rPr>
        <b/>
        <vertAlign val="superscript"/>
        <sz val="10"/>
        <color rgb="FF303C42"/>
        <rFont val="ARS Maquette Medium"/>
      </rPr>
      <t>(2)</t>
    </r>
  </si>
  <si>
    <r>
      <t>Total renewable sources</t>
    </r>
    <r>
      <rPr>
        <b/>
        <vertAlign val="superscript"/>
        <sz val="10"/>
        <color rgb="FF303C42"/>
        <rFont val="ARS Maquette Medium"/>
      </rPr>
      <t>(3)</t>
    </r>
  </si>
  <si>
    <r>
      <t>Divested Operations</t>
    </r>
    <r>
      <rPr>
        <vertAlign val="superscript"/>
        <sz val="10"/>
        <color rgb="FF303C42"/>
        <rFont val="ARS Maquette Medium"/>
      </rPr>
      <t>(3)</t>
    </r>
  </si>
  <si>
    <r>
      <t>Nitrogen oxides (NOx) emissions</t>
    </r>
    <r>
      <rPr>
        <vertAlign val="superscript"/>
        <sz val="10"/>
        <color rgb="FF303C42"/>
        <rFont val="ARS Maquette Medium"/>
      </rPr>
      <t>(3)</t>
    </r>
  </si>
  <si>
    <r>
      <t>(1) SOx and NOx emissions are generated during the combustion of fuels such as coal, coke, natural gas and diesel as well as consumptions of anodes in the smelting process. 
(2) The concentration of NOx, SOx and mercury is measured by either direct measurement, which is multiplied by the total emission volumes or by mass balance. 
(3) Excludes N</t>
    </r>
    <r>
      <rPr>
        <vertAlign val="subscript"/>
        <sz val="8"/>
        <color rgb="FF303C42"/>
        <rFont val="ARS Maquette Medium"/>
      </rPr>
      <t>2</t>
    </r>
    <r>
      <rPr>
        <sz val="8"/>
        <color rgb="FF303C42"/>
        <rFont val="ARS Maquette Medium"/>
      </rPr>
      <t>O which is a greenhouse gas (GHG) and is incorporated in our GHG emission reporting, where relevant.</t>
    </r>
  </si>
  <si>
    <r>
      <t>Waste rock</t>
    </r>
    <r>
      <rPr>
        <vertAlign val="superscript"/>
        <sz val="10"/>
        <color rgb="FF303C42"/>
        <rFont val="ARS Maquette Medium"/>
      </rPr>
      <t>(1)</t>
    </r>
  </si>
  <si>
    <t>Proportion of operations</t>
  </si>
  <si>
    <r>
      <t>Total tailings recycled / reused</t>
    </r>
    <r>
      <rPr>
        <vertAlign val="superscript"/>
        <sz val="10"/>
        <color rgb="FF303C42"/>
        <rFont val="ARS Maquette Medium"/>
      </rPr>
      <t>(1)</t>
    </r>
  </si>
  <si>
    <r>
      <t>Percentage of tailings recycled / reused</t>
    </r>
    <r>
      <rPr>
        <b/>
        <vertAlign val="superscript"/>
        <sz val="10"/>
        <color rgb="FF303C42"/>
        <rFont val="ARS Maquette Medium"/>
      </rPr>
      <t>(1)</t>
    </r>
  </si>
  <si>
    <r>
      <t>Incidents of non-compliance associated with water quality permits, standards and regulations</t>
    </r>
    <r>
      <rPr>
        <vertAlign val="superscript"/>
        <sz val="10"/>
        <color rgb="FF303C42"/>
        <rFont val="ARS Maquette Medium"/>
      </rPr>
      <t>(1)</t>
    </r>
  </si>
  <si>
    <r>
      <rPr>
        <b/>
        <sz val="10"/>
        <color rgb="FF303C42"/>
        <rFont val="ARS Maquette Medium"/>
      </rPr>
      <t xml:space="preserve">Ecological sensitivities
</t>
    </r>
    <r>
      <rPr>
        <sz val="10"/>
        <color rgb="FF000000"/>
        <rFont val="ARS Maquette Medium"/>
      </rPr>
      <t xml:space="preserve">
</t>
    </r>
    <r>
      <rPr>
        <b/>
        <sz val="10"/>
        <color rgb="FF303C42"/>
        <rFont val="ARS Maquette Medium"/>
      </rPr>
      <t>Biodiversity importance:</t>
    </r>
    <r>
      <rPr>
        <sz val="10"/>
        <color rgb="FF303C42"/>
        <rFont val="ARS Maquette Medium"/>
      </rPr>
      <t xml:space="preserve"> operations located in or near areas recognised for their significant biodiversity values, including Protected Areas and Key Biodiversity Areas, or where species classified as Critically Endangered, Endangered or Vulnerable on the IUCN Red List have the potential to occur within a specified buffer zone.
</t>
    </r>
    <r>
      <rPr>
        <sz val="10"/>
        <color rgb="FF000000"/>
        <rFont val="ARS Maquette Medium"/>
      </rPr>
      <t xml:space="preserve">
</t>
    </r>
    <r>
      <rPr>
        <b/>
        <sz val="10"/>
        <color rgb="FF303C42"/>
        <rFont val="ARS Maquette Medium"/>
      </rPr>
      <t>High ecosystem integrity</t>
    </r>
    <r>
      <rPr>
        <sz val="10"/>
        <color rgb="FF303C42"/>
        <rFont val="ARS Maquette Medium"/>
      </rPr>
      <t xml:space="preserve">: areas with largely intact ecosystems that support biodiversity and ecosystem services.
</t>
    </r>
    <r>
      <rPr>
        <b/>
        <sz val="10"/>
        <color rgb="FF000000"/>
        <rFont val="ARS Maquette Medium"/>
      </rPr>
      <t xml:space="preserve">
</t>
    </r>
    <r>
      <rPr>
        <b/>
        <sz val="10"/>
        <color rgb="FF303C42"/>
        <rFont val="ARS Maquette Medium"/>
      </rPr>
      <t>High physical water risk</t>
    </r>
    <r>
      <rPr>
        <sz val="10"/>
        <color rgb="FF303C42"/>
        <rFont val="ARS Maquette Medium"/>
      </rPr>
      <t>: areas exposed to water-related challenges, including water scarcity, flooding and poor water quality.</t>
    </r>
  </si>
  <si>
    <r>
      <t>Land set aside for conservation</t>
    </r>
    <r>
      <rPr>
        <vertAlign val="superscript"/>
        <sz val="10"/>
        <color rgb="FF303C42"/>
        <rFont val="ARS Maquette Medium"/>
      </rPr>
      <t>(1)</t>
    </r>
  </si>
  <si>
    <r>
      <t>Payments to suppliers</t>
    </r>
    <r>
      <rPr>
        <vertAlign val="superscript"/>
        <sz val="10"/>
        <color rgb="FF303C42"/>
        <rFont val="ARS Maquette Medium"/>
      </rPr>
      <t>(1)</t>
    </r>
  </si>
  <si>
    <r>
      <t>Number of countries where suppliers are located</t>
    </r>
    <r>
      <rPr>
        <vertAlign val="superscript"/>
        <sz val="10"/>
        <color rgb="FF303C42"/>
        <rFont val="ARS Maquette Medium"/>
      </rPr>
      <t>(1)</t>
    </r>
  </si>
  <si>
    <r>
      <t>Suppliers included in third-party risk screening databases</t>
    </r>
    <r>
      <rPr>
        <vertAlign val="superscript"/>
        <sz val="10"/>
        <color rgb="FF303C42"/>
        <rFont val="ARS Maquette Medium"/>
      </rPr>
      <t xml:space="preserve">(1) 
</t>
    </r>
    <r>
      <rPr>
        <sz val="10"/>
        <color rgb="FF303C42"/>
        <rFont val="ARS Maquette Medium"/>
      </rPr>
      <t>(desktop risk profiles such as country and industry)</t>
    </r>
  </si>
  <si>
    <r>
      <rPr>
        <sz val="9"/>
        <color rgb="FF000000"/>
        <rFont val="ARS Maquette Medium"/>
      </rPr>
      <t xml:space="preserve">	</t>
    </r>
    <r>
      <rPr>
        <sz val="9"/>
        <color rgb="FF303C42"/>
        <rFont val="ARS Maquette Medium"/>
      </rPr>
      <t xml:space="preserve">–Labour
</t>
    </r>
    <r>
      <rPr>
        <sz val="9"/>
        <color rgb="FF000000"/>
        <rFont val="ARS Maquette Medium"/>
      </rPr>
      <t xml:space="preserve">		</t>
    </r>
    <r>
      <rPr>
        <sz val="9"/>
        <color rgb="FF303C42"/>
        <rFont val="ARS Maquette Medium"/>
      </rPr>
      <t xml:space="preserve">◦Rights of employees to join or form union
</t>
    </r>
    <r>
      <rPr>
        <sz val="9"/>
        <color rgb="FF000000"/>
        <rFont val="ARS Maquette Medium"/>
      </rPr>
      <t xml:space="preserve">	</t>
    </r>
    <r>
      <rPr>
        <sz val="9"/>
        <color rgb="FF303C42"/>
        <rFont val="ARS Maquette Medium"/>
      </rPr>
      <t xml:space="preserve">–Wages and working hours
</t>
    </r>
    <r>
      <rPr>
        <sz val="9"/>
        <color rgb="FF000000"/>
        <rFont val="ARS Maquette Medium"/>
      </rPr>
      <t xml:space="preserve">		</t>
    </r>
    <r>
      <rPr>
        <sz val="9"/>
        <color rgb="FF303C42"/>
        <rFont val="ARS Maquette Medium"/>
      </rPr>
      <t xml:space="preserve">◦Contracts do not state employment conditions clearly
</t>
    </r>
    <r>
      <rPr>
        <sz val="9"/>
        <color rgb="FF000000"/>
        <rFont val="ARS Maquette Medium"/>
      </rPr>
      <t xml:space="preserve">		</t>
    </r>
    <r>
      <rPr>
        <sz val="9"/>
        <color rgb="FF303C42"/>
        <rFont val="ARS Maquette Medium"/>
      </rPr>
      <t xml:space="preserve">◦Not all employees of same skill compensated equally based on performance
</t>
    </r>
    <r>
      <rPr>
        <sz val="9"/>
        <color rgb="FF000000"/>
        <rFont val="ARS Maquette Medium"/>
      </rPr>
      <t xml:space="preserve">	</t>
    </r>
    <r>
      <rPr>
        <sz val="9"/>
        <color rgb="FF303C42"/>
        <rFont val="ARS Maquette Medium"/>
      </rPr>
      <t xml:space="preserve">–Discrimination
</t>
    </r>
    <r>
      <rPr>
        <sz val="9"/>
        <color rgb="FF000000"/>
        <rFont val="ARS Maquette Medium"/>
      </rPr>
      <t xml:space="preserve">		</t>
    </r>
    <r>
      <rPr>
        <sz val="9"/>
        <color rgb="FF303C42"/>
        <rFont val="ARS Maquette Medium"/>
      </rPr>
      <t>◦Not all employees have equal opportunity for promotion, training based on ability</t>
    </r>
  </si>
  <si>
    <r>
      <rPr>
        <sz val="9"/>
        <color rgb="FF000000"/>
        <rFont val="ARS Maquette Medium"/>
      </rPr>
      <t xml:space="preserve">	</t>
    </r>
    <r>
      <rPr>
        <sz val="9"/>
        <color rgb="FF303C42"/>
        <rFont val="ARS Maquette Medium"/>
      </rPr>
      <t xml:space="preserve">–Labour 
</t>
    </r>
    <r>
      <rPr>
        <sz val="9"/>
        <color rgb="FF000000"/>
        <rFont val="ARS Maquette Medium"/>
      </rPr>
      <t xml:space="preserve">		</t>
    </r>
    <r>
      <rPr>
        <sz val="9"/>
        <color rgb="FF303C42"/>
        <rFont val="ARS Maquette Medium"/>
      </rPr>
      <t xml:space="preserve">◦Recruitment and selection processes.
</t>
    </r>
    <r>
      <rPr>
        <sz val="9"/>
        <color rgb="FF000000"/>
        <rFont val="ARS Maquette Medium"/>
      </rPr>
      <t xml:space="preserve">		</t>
    </r>
    <r>
      <rPr>
        <sz val="9"/>
        <color rgb="FF303C42"/>
        <rFont val="ARS Maquette Medium"/>
      </rPr>
      <t xml:space="preserve">◦Employment contracts.  
</t>
    </r>
    <r>
      <rPr>
        <sz val="9"/>
        <color rgb="FF000000"/>
        <rFont val="ARS Maquette Medium"/>
      </rPr>
      <t xml:space="preserve">	</t>
    </r>
    <r>
      <rPr>
        <sz val="9"/>
        <color rgb="FF303C42"/>
        <rFont val="ARS Maquette Medium"/>
      </rPr>
      <t xml:space="preserve">–Wages and working hours
</t>
    </r>
    <r>
      <rPr>
        <sz val="9"/>
        <color rgb="FF000000"/>
        <rFont val="ARS Maquette Medium"/>
      </rPr>
      <t xml:space="preserve">		</t>
    </r>
    <r>
      <rPr>
        <sz val="9"/>
        <color rgb="FF303C42"/>
        <rFont val="ARS Maquette Medium"/>
      </rPr>
      <t xml:space="preserve">◦Including overtime, rest periods and the  provision of maternity leave.
</t>
    </r>
    <r>
      <rPr>
        <sz val="9"/>
        <color rgb="FF000000"/>
        <rFont val="ARS Maquette Medium"/>
      </rPr>
      <t xml:space="preserve">	</t>
    </r>
    <r>
      <rPr>
        <sz val="9"/>
        <color rgb="FF303C42"/>
        <rFont val="ARS Maquette Medium"/>
      </rPr>
      <t xml:space="preserve">–Management systems 
</t>
    </r>
    <r>
      <rPr>
        <sz val="9"/>
        <color rgb="FF000000"/>
        <rFont val="ARS Maquette Medium"/>
      </rPr>
      <t xml:space="preserve">		</t>
    </r>
    <r>
      <rPr>
        <sz val="9"/>
        <color rgb="FF303C42"/>
        <rFont val="ARS Maquette Medium"/>
      </rPr>
      <t xml:space="preserve">◦Having procedures to identify human rights risks within own supply chain.
</t>
    </r>
    <r>
      <rPr>
        <sz val="9"/>
        <color rgb="FF000000"/>
        <rFont val="ARS Maquette Medium"/>
      </rPr>
      <t xml:space="preserve">		</t>
    </r>
    <r>
      <rPr>
        <sz val="9"/>
        <color rgb="FF303C42"/>
        <rFont val="ARS Maquette Medium"/>
      </rPr>
      <t>◦Adequately implementing management systems to manage labour rights risks</t>
    </r>
  </si>
  <si>
    <r>
      <rPr>
        <sz val="9"/>
        <color rgb="FF000000"/>
        <rFont val="ARS Maquette Medium"/>
      </rPr>
      <t xml:space="preserve">	</t>
    </r>
    <r>
      <rPr>
        <sz val="9"/>
        <color rgb="FF303C42"/>
        <rFont val="ARS Maquette Medium"/>
      </rPr>
      <t xml:space="preserve">–Excessive overtime and lack of monitoring of   systems for overtime. 
</t>
    </r>
    <r>
      <rPr>
        <sz val="9"/>
        <color rgb="FF000000"/>
        <rFont val="ARS Maquette Medium"/>
      </rPr>
      <t xml:space="preserve">	</t>
    </r>
    <r>
      <rPr>
        <sz val="9"/>
        <color rgb="FF303C42"/>
        <rFont val="ARS Maquette Medium"/>
      </rPr>
      <t xml:space="preserve">–Poor employee policies (Human Resources and safety) and lack of worker awareness of these policies
</t>
    </r>
    <r>
      <rPr>
        <sz val="9"/>
        <color rgb="FF000000"/>
        <rFont val="ARS Maquette Medium"/>
      </rPr>
      <t xml:space="preserve">	</t>
    </r>
    <r>
      <rPr>
        <sz val="9"/>
        <color rgb="FF303C42"/>
        <rFont val="ARS Maquette Medium"/>
      </rPr>
      <t xml:space="preserve">–Inadequate grievance and redress mechanisms.
</t>
    </r>
    <r>
      <rPr>
        <sz val="9"/>
        <color rgb="FF000000"/>
        <rFont val="ARS Maquette Medium"/>
      </rPr>
      <t xml:space="preserve">	</t>
    </r>
    <r>
      <rPr>
        <sz val="9"/>
        <color rgb="FF303C42"/>
        <rFont val="ARS Maquette Medium"/>
      </rPr>
      <t xml:space="preserve">–Lack of overall policies in regards to Human Rights and Modern Slavery internally in the organisation </t>
    </r>
  </si>
  <si>
    <r>
      <rPr>
        <sz val="9"/>
        <color rgb="FF000000"/>
        <rFont val="ARS Maquette Medium"/>
      </rPr>
      <t xml:space="preserve">	</t>
    </r>
    <r>
      <rPr>
        <sz val="9"/>
        <color rgb="FF303C42"/>
        <rFont val="ARS Maquette Medium"/>
      </rPr>
      <t xml:space="preserve">–poor pay practices
</t>
    </r>
    <r>
      <rPr>
        <sz val="9"/>
        <color rgb="FF000000"/>
        <rFont val="ARS Maquette Medium"/>
      </rPr>
      <t xml:space="preserve">	</t>
    </r>
    <r>
      <rPr>
        <sz val="9"/>
        <color rgb="FF303C42"/>
        <rFont val="ARS Maquette Medium"/>
      </rPr>
      <t xml:space="preserve">–Excessive overtime
</t>
    </r>
    <r>
      <rPr>
        <sz val="9"/>
        <color rgb="FF000000"/>
        <rFont val="ARS Maquette Medium"/>
      </rPr>
      <t xml:space="preserve">	</t>
    </r>
    <r>
      <rPr>
        <sz val="9"/>
        <color rgb="FF303C42"/>
        <rFont val="ARS Maquette Medium"/>
      </rPr>
      <t xml:space="preserve">–Poor employee policies and lack of worker awareness of these policies
</t>
    </r>
    <r>
      <rPr>
        <sz val="9"/>
        <color rgb="FF000000"/>
        <rFont val="ARS Maquette Medium"/>
      </rPr>
      <t xml:space="preserve">	</t>
    </r>
    <r>
      <rPr>
        <sz val="9"/>
        <color rgb="FF303C42"/>
        <rFont val="ARS Maquette Medium"/>
      </rPr>
      <t xml:space="preserve">–Labour management systems, policies, procedures and performance
</t>
    </r>
    <r>
      <rPr>
        <sz val="9"/>
        <color rgb="FF000000"/>
        <rFont val="ARS Maquette Medium"/>
      </rPr>
      <t xml:space="preserve">	</t>
    </r>
    <r>
      <rPr>
        <sz val="9"/>
        <color rgb="FF303C42"/>
        <rFont val="ARS Maquette Medium"/>
      </rPr>
      <t>–Inadequate grievance and redress mechanisms</t>
    </r>
  </si>
  <si>
    <r>
      <t>Number of employees receiving modern slavery training</t>
    </r>
    <r>
      <rPr>
        <vertAlign val="superscript"/>
        <sz val="10"/>
        <color rgb="FF303C42"/>
        <rFont val="ARS Maquette Medium"/>
      </rPr>
      <t>(1)</t>
    </r>
  </si>
  <si>
    <r>
      <t>Suppliers and supplier spend by very high and high risk industry</t>
    </r>
    <r>
      <rPr>
        <b/>
        <vertAlign val="superscript"/>
        <sz val="10"/>
        <color rgb="FF303C42"/>
        <rFont val="ARS Maquette Medium"/>
      </rPr>
      <t>(1)(2)</t>
    </r>
  </si>
  <si>
    <r>
      <t>Number of voyages completed</t>
    </r>
    <r>
      <rPr>
        <vertAlign val="superscript"/>
        <sz val="10"/>
        <color rgb="FF303C42"/>
        <rFont val="ARS Maquette Medium"/>
      </rPr>
      <t>(1)</t>
    </r>
  </si>
  <si>
    <r>
      <t>Number of vessels vetted</t>
    </r>
    <r>
      <rPr>
        <vertAlign val="superscript"/>
        <sz val="10"/>
        <color rgb="FF303C42"/>
        <rFont val="ARS Maquette Medium"/>
      </rPr>
      <t>(2)</t>
    </r>
  </si>
  <si>
    <r>
      <t>Vessels restricted from doing business with South32 due to failing vetting or inspection</t>
    </r>
    <r>
      <rPr>
        <vertAlign val="superscript"/>
        <sz val="10"/>
        <color rgb="FF303C42"/>
        <rFont val="ARS Maquette Medium"/>
      </rPr>
      <t>(3)</t>
    </r>
  </si>
  <si>
    <r>
      <t>South32 does not mine for gold</t>
    </r>
    <r>
      <rPr>
        <vertAlign val="superscript"/>
        <sz val="10"/>
        <color rgb="FF303C42"/>
        <rFont val="ARS Maquette Medium"/>
      </rPr>
      <t>(1)</t>
    </r>
    <r>
      <rPr>
        <sz val="10"/>
        <color rgb="FF303C42"/>
        <rFont val="ARS Maquette Medium"/>
      </rPr>
      <t xml:space="preserve">, tin, tungsten or tantalum, and none of our mines, refineries or smelters are located in the Democratic Republic of the Congo or its adjoining countries. Furthermore, South32 does not have any reporting requirements under </t>
    </r>
    <r>
      <rPr>
        <i/>
        <sz val="10"/>
        <color rgb="FF303C42"/>
        <rFont val="ARS Maquette Medium"/>
      </rPr>
      <t>Section 1502 of the Dodd-Frank Wall Street Reform and Consumer Protection Act, 2010</t>
    </r>
    <r>
      <rPr>
        <sz val="10"/>
        <color rgb="FF303C42"/>
        <rFont val="ARS Maquette Medium"/>
      </rPr>
      <t>.</t>
    </r>
  </si>
  <si>
    <r>
      <t>Production in countries in the 20 lowest rankings in Transparency International’s Corruption Perception Index</t>
    </r>
    <r>
      <rPr>
        <vertAlign val="superscript"/>
        <sz val="10"/>
        <color rgb="FF303C42"/>
        <rFont val="ARS Maquette Medium"/>
      </rPr>
      <t>(1)</t>
    </r>
  </si>
  <si>
    <r>
      <t>Operations in countries at significant risk for incidents of child labour</t>
    </r>
    <r>
      <rPr>
        <vertAlign val="superscript"/>
        <sz val="10"/>
        <color rgb="FF303C42"/>
        <rFont val="ARS Maquette Medium"/>
      </rPr>
      <t>(1)</t>
    </r>
  </si>
  <si>
    <r>
      <t>Operations in countries at significant risk for incidents of forced or compulsory labour</t>
    </r>
    <r>
      <rPr>
        <vertAlign val="superscript"/>
        <sz val="10"/>
        <color rgb="FF303C42"/>
        <rFont val="ARS Maquette Medium"/>
      </rPr>
      <t>(2)</t>
    </r>
  </si>
  <si>
    <r>
      <t>Suppliers in countries at significant risk for incidents of child labour</t>
    </r>
    <r>
      <rPr>
        <vertAlign val="superscript"/>
        <sz val="10"/>
        <color rgb="FF303C42"/>
        <rFont val="ARS Maquette Medium"/>
      </rPr>
      <t>(3)</t>
    </r>
  </si>
  <si>
    <r>
      <t>Suppliers in countries at significant risk for incidents of forced or compulsory labour</t>
    </r>
    <r>
      <rPr>
        <vertAlign val="superscript"/>
        <sz val="10"/>
        <color rgb="FF303C42"/>
        <rFont val="ARS Maquette Medium"/>
      </rPr>
      <t>(4)</t>
    </r>
  </si>
  <si>
    <r>
      <t>Number of operations where human rights reviews or impact assessments completed (independent)</t>
    </r>
    <r>
      <rPr>
        <vertAlign val="superscript"/>
        <sz val="10"/>
        <color rgb="FF303C42"/>
        <rFont val="ARS Maquette Medium"/>
      </rPr>
      <t>(1)</t>
    </r>
  </si>
  <si>
    <r>
      <t>Number of operations where human rights reviews or impact assessments completed (self-assessed)</t>
    </r>
    <r>
      <rPr>
        <vertAlign val="superscript"/>
        <sz val="10"/>
        <color rgb="FF303C42"/>
        <rFont val="ARS Maquette Medium"/>
      </rPr>
      <t>(2)</t>
    </r>
  </si>
  <si>
    <r>
      <t>Voluntary Principles on Security and Human Rights (VPSHR) training</t>
    </r>
    <r>
      <rPr>
        <vertAlign val="superscript"/>
        <sz val="10"/>
        <color rgb="FF303C42"/>
        <rFont val="ARS Maquette Medium"/>
      </rPr>
      <t>(1)</t>
    </r>
  </si>
  <si>
    <r>
      <t>Code of Business Conduct training</t>
    </r>
    <r>
      <rPr>
        <vertAlign val="superscript"/>
        <sz val="10"/>
        <color rgb="FF303C42"/>
        <rFont val="ARS Maquette Medium"/>
      </rPr>
      <t>(2)</t>
    </r>
  </si>
  <si>
    <r>
      <t>Introductory human rights training</t>
    </r>
    <r>
      <rPr>
        <vertAlign val="superscript"/>
        <sz val="10"/>
        <color rgb="FF303C42"/>
        <rFont val="ARS Maquette Medium"/>
      </rPr>
      <t>(3)</t>
    </r>
  </si>
  <si>
    <r>
      <t>Transformation in South Africa refers to change that enables Black People</t>
    </r>
    <r>
      <rPr>
        <vertAlign val="superscript"/>
        <sz val="10"/>
        <color rgb="FF303C42"/>
        <rFont val="ARS Maquette Medium"/>
      </rPr>
      <t>(1)</t>
    </r>
    <r>
      <rPr>
        <sz val="10"/>
        <color rgb="FF303C42"/>
        <rFont val="ARS Maquette Medium"/>
      </rPr>
      <t xml:space="preserve"> to participate meaningfully in the economy by owning, managing, and controlling productive assets. The government of South Africa has passed legislation to help redress the country’s historical socio-economic inequalities. This legislation includes the Broad-based Black Economic Empowerment Act, 2013 (B-BBEE) and the Mining Charter of 2018. We report annually on our progress against targets in the B-BBEE codes and in the Mining Charter and submit our reports to the BEE Commission and the Department of Mineral Resources and Energy. </t>
    </r>
  </si>
  <si>
    <r>
      <t>Enterprise Development</t>
    </r>
    <r>
      <rPr>
        <vertAlign val="superscript"/>
        <sz val="10"/>
        <color rgb="FF303C42"/>
        <rFont val="ARS Maquette Medium"/>
      </rPr>
      <t>(1)</t>
    </r>
  </si>
  <si>
    <r>
      <t>Number of education and skills programs supported</t>
    </r>
    <r>
      <rPr>
        <vertAlign val="superscript"/>
        <sz val="10"/>
        <color rgb="FF303C42"/>
        <rFont val="ARS Maquette Medium"/>
      </rPr>
      <t>(1)</t>
    </r>
  </si>
  <si>
    <r>
      <t>Investment in bursaries and scholarships (US$ million)</t>
    </r>
    <r>
      <rPr>
        <vertAlign val="superscript"/>
        <sz val="10"/>
        <color rgb="FF303C42"/>
        <rFont val="ARS Maquette Medium"/>
      </rPr>
      <t>(2)</t>
    </r>
  </si>
  <si>
    <r>
      <t>Investment in education support (US$ million)</t>
    </r>
    <r>
      <rPr>
        <vertAlign val="superscript"/>
        <sz val="10"/>
        <color rgb="FF303C42"/>
        <rFont val="ARS Maquette Medium"/>
      </rPr>
      <t>(3)</t>
    </r>
  </si>
  <si>
    <r>
      <t>Investment in adult learning programs (US$ million)</t>
    </r>
    <r>
      <rPr>
        <vertAlign val="superscript"/>
        <sz val="10"/>
        <color rgb="FF303C42"/>
        <rFont val="ARS Maquette Medium"/>
      </rPr>
      <t>(4)</t>
    </r>
  </si>
  <si>
    <r>
      <t xml:space="preserve">Total beneficiaries </t>
    </r>
    <r>
      <rPr>
        <vertAlign val="superscript"/>
        <sz val="10"/>
        <color rgb="FF303C42"/>
        <rFont val="ARS Maquette Medium"/>
      </rPr>
      <t>(3)</t>
    </r>
  </si>
  <si>
    <r>
      <t>Total Indigenous, Traditional or Tribal beneficiaries</t>
    </r>
    <r>
      <rPr>
        <vertAlign val="superscript"/>
        <sz val="10"/>
        <color rgb="FF303C42"/>
        <rFont val="ARS Maquette Medium"/>
      </rPr>
      <t>(4)</t>
    </r>
  </si>
  <si>
    <r>
      <t>Number of capacity and institution programs supported</t>
    </r>
    <r>
      <rPr>
        <vertAlign val="superscript"/>
        <sz val="10"/>
        <color rgb="FF303C42"/>
        <rFont val="ARS Maquette Medium"/>
      </rPr>
      <t>(1)</t>
    </r>
  </si>
  <si>
    <r>
      <t>Investment in youth leadership (US$ million)</t>
    </r>
    <r>
      <rPr>
        <vertAlign val="superscript"/>
        <sz val="10"/>
        <color rgb="FF303C42"/>
        <rFont val="ARS Maquette Medium"/>
      </rPr>
      <t>(2)</t>
    </r>
  </si>
  <si>
    <r>
      <t>Investment in government and civic organisation leadership (US$ million)</t>
    </r>
    <r>
      <rPr>
        <vertAlign val="superscript"/>
        <sz val="10"/>
        <color rgb="FF303C42"/>
        <rFont val="ARS Maquette Medium"/>
      </rPr>
      <t xml:space="preserve">(3)  </t>
    </r>
    <r>
      <rPr>
        <sz val="10"/>
        <color rgb="FF303C42"/>
        <rFont val="ARS Maquette Medium"/>
      </rPr>
      <t xml:space="preserve"> </t>
    </r>
  </si>
  <si>
    <r>
      <t>Total Indigenous, Traditional or Tribal Peoples beneficiaries</t>
    </r>
    <r>
      <rPr>
        <vertAlign val="superscript"/>
        <sz val="10"/>
        <color rgb="FF303C42"/>
        <rFont val="ARS Maquette Medium"/>
      </rPr>
      <t>(2)</t>
    </r>
  </si>
  <si>
    <r>
      <t>Underlying Revenue</t>
    </r>
    <r>
      <rPr>
        <vertAlign val="superscript"/>
        <sz val="10"/>
        <color rgb="FF303C42"/>
        <rFont val="ARS Maquette Medium"/>
      </rPr>
      <t>(1)</t>
    </r>
  </si>
  <si>
    <r>
      <t>Operating costs</t>
    </r>
    <r>
      <rPr>
        <vertAlign val="superscript"/>
        <sz val="10"/>
        <color rgb="FF303C42"/>
        <rFont val="ARS Maquette Medium"/>
      </rPr>
      <t>(1)</t>
    </r>
  </si>
  <si>
    <r>
      <t>Employee wages and benefits</t>
    </r>
    <r>
      <rPr>
        <vertAlign val="superscript"/>
        <sz val="10"/>
        <color rgb="FF303C42"/>
        <rFont val="ARS Maquette Medium"/>
      </rPr>
      <t>(2)</t>
    </r>
  </si>
  <si>
    <r>
      <t>Royalties</t>
    </r>
    <r>
      <rPr>
        <vertAlign val="superscript"/>
        <sz val="10"/>
        <color rgb="FF303C42"/>
        <rFont val="ARS Maquette Medium"/>
      </rPr>
      <t>(4)</t>
    </r>
  </si>
  <si>
    <r>
      <t>Payables to Governments</t>
    </r>
    <r>
      <rPr>
        <vertAlign val="superscript"/>
        <sz val="10"/>
        <color rgb="FF303C42"/>
        <rFont val="ARS Maquette Medium"/>
      </rPr>
      <t>(5)</t>
    </r>
  </si>
  <si>
    <r>
      <t>Social investments</t>
    </r>
    <r>
      <rPr>
        <vertAlign val="superscript"/>
        <sz val="10"/>
        <color rgb="FF303C42"/>
        <rFont val="ARS Maquette Medium"/>
      </rPr>
      <t>(6)</t>
    </r>
  </si>
  <si>
    <r>
      <t>Enterprise and Supplier Development spend</t>
    </r>
    <r>
      <rPr>
        <vertAlign val="superscript"/>
        <sz val="10"/>
        <color rgb="FF303C42"/>
        <rFont val="ARS Maquette Medium"/>
      </rPr>
      <t>(1)</t>
    </r>
  </si>
  <si>
    <r>
      <t>Business development support</t>
    </r>
    <r>
      <rPr>
        <vertAlign val="superscript"/>
        <sz val="10"/>
        <color rgb="FF303C42"/>
        <rFont val="ARS Maquette Medium"/>
      </rPr>
      <t>(3)  </t>
    </r>
  </si>
  <si>
    <r>
      <t>No. of SMMEs</t>
    </r>
    <r>
      <rPr>
        <vertAlign val="superscript"/>
        <sz val="10"/>
        <color rgb="FF303C42"/>
        <rFont val="ARS Maquette Medium"/>
      </rPr>
      <t xml:space="preserve">(4) </t>
    </r>
    <r>
      <rPr>
        <sz val="10"/>
        <color rgb="FF303C42"/>
        <rFont val="ARS Maquette Medium"/>
      </rPr>
      <t>participating  </t>
    </r>
  </si>
  <si>
    <r>
      <t>No target</t>
    </r>
    <r>
      <rPr>
        <vertAlign val="superscript"/>
        <sz val="10"/>
        <color rgb="FF303C42"/>
        <rFont val="ARS Maquette Medium"/>
      </rPr>
      <t>(5)</t>
    </r>
  </si>
  <si>
    <r>
      <t>2.7% of influenceable spend (FY26 outcome 3.1%)</t>
    </r>
    <r>
      <rPr>
        <vertAlign val="superscript"/>
        <sz val="10"/>
        <color rgb="FF303C42"/>
        <rFont val="ARS Maquette Medium"/>
      </rPr>
      <t>(6)</t>
    </r>
  </si>
  <si>
    <r>
      <t>Local procurement</t>
    </r>
    <r>
      <rPr>
        <vertAlign val="superscript"/>
        <sz val="10"/>
        <color rgb="FF303C42"/>
        <rFont val="ARS Maquette Medium"/>
      </rPr>
      <t>(7)</t>
    </r>
  </si>
  <si>
    <r>
      <t>Proportion of spending on local suppliers</t>
    </r>
    <r>
      <rPr>
        <vertAlign val="superscript"/>
        <sz val="10"/>
        <color rgb="FF303C42"/>
        <rFont val="ARS Maquette Medium"/>
      </rPr>
      <t>(7)</t>
    </r>
  </si>
  <si>
    <t>COPPER</t>
  </si>
  <si>
    <r>
      <t>FY25</t>
    </r>
    <r>
      <rPr>
        <b/>
        <vertAlign val="superscript"/>
        <sz val="10"/>
        <color rgb="FF303C42"/>
        <rFont val="ARS Maquette Medium"/>
      </rPr>
      <t>(1)</t>
    </r>
  </si>
  <si>
    <r>
      <t>FY26 top risk categories for actual and potential significant events reported</t>
    </r>
    <r>
      <rPr>
        <b/>
        <vertAlign val="superscript"/>
        <sz val="10"/>
        <color rgb="FF303C42"/>
        <rFont val="ARS Maquette Medium"/>
      </rPr>
      <t>(1)</t>
    </r>
  </si>
  <si>
    <r>
      <t>Total hours of health, safety and emergency response training</t>
    </r>
    <r>
      <rPr>
        <b/>
        <vertAlign val="superscript"/>
        <sz val="10"/>
        <color rgb="FF303C42"/>
        <rFont val="ARS Maquette Medium"/>
      </rPr>
      <t>(1)</t>
    </r>
  </si>
  <si>
    <r>
      <t>Payments to shareholders</t>
    </r>
    <r>
      <rPr>
        <vertAlign val="superscript"/>
        <sz val="10"/>
        <color rgb="FF303C42"/>
        <rFont val="ARS Maquette Medium"/>
      </rPr>
      <t>(3)</t>
    </r>
  </si>
  <si>
    <r>
      <t>FY26 Total</t>
    </r>
    <r>
      <rPr>
        <b/>
        <vertAlign val="superscript"/>
        <sz val="10"/>
        <color rgb="FF303C42"/>
        <rFont val="ARS Maquette Medium"/>
      </rPr>
      <t>(1)</t>
    </r>
  </si>
  <si>
    <r>
      <t>FY26</t>
    </r>
    <r>
      <rPr>
        <b/>
        <vertAlign val="superscript"/>
        <sz val="10"/>
        <color rgb="FF303C42"/>
        <rFont val="ARS Maquette Medium"/>
      </rPr>
      <t>(2)</t>
    </r>
  </si>
  <si>
    <r>
      <t>FY26</t>
    </r>
    <r>
      <rPr>
        <b/>
        <vertAlign val="superscript"/>
        <sz val="10"/>
        <color rgb="FF303C42"/>
        <rFont val="ARS Maquette Medium"/>
      </rPr>
      <t>(3)</t>
    </r>
  </si>
  <si>
    <r>
      <t>Employee hiring rate</t>
    </r>
    <r>
      <rPr>
        <b/>
        <vertAlign val="superscript"/>
        <sz val="10"/>
        <color rgb="FF303C42"/>
        <rFont val="ARS Maquette Medium"/>
      </rPr>
      <t>(1)(2)</t>
    </r>
  </si>
  <si>
    <r>
      <t>Employee termination rate</t>
    </r>
    <r>
      <rPr>
        <b/>
        <vertAlign val="superscript"/>
        <sz val="10"/>
        <color rgb="FF303C42"/>
        <rFont val="ARS Maquette Medium"/>
      </rPr>
      <t>(1)(2)</t>
    </r>
  </si>
  <si>
    <r>
      <t>Parental leave profile</t>
    </r>
    <r>
      <rPr>
        <b/>
        <vertAlign val="superscript"/>
        <sz val="10"/>
        <color rgb="FF303C42"/>
        <rFont val="ARS Maquette Medium"/>
      </rPr>
      <t>(1)</t>
    </r>
  </si>
  <si>
    <r>
      <t>Benefits provided to employees by country</t>
    </r>
    <r>
      <rPr>
        <b/>
        <vertAlign val="superscript"/>
        <sz val="10"/>
        <color rgb="FF303C42"/>
        <rFont val="ARS Maquette Medium"/>
      </rPr>
      <t>(1)</t>
    </r>
  </si>
  <si>
    <r>
      <t>Life and Disability Insurance</t>
    </r>
    <r>
      <rPr>
        <b/>
        <vertAlign val="superscript"/>
        <sz val="10"/>
        <color rgb="FF303C42"/>
        <rFont val="ARS Maquette Medium"/>
      </rPr>
      <t>(2)</t>
    </r>
  </si>
  <si>
    <r>
      <t>Retirement / Pension</t>
    </r>
    <r>
      <rPr>
        <b/>
        <vertAlign val="superscript"/>
        <sz val="10"/>
        <color rgb="FF303C42"/>
        <rFont val="ARS Maquette Medium"/>
      </rPr>
      <t>(3)</t>
    </r>
  </si>
  <si>
    <r>
      <t>FY26</t>
    </r>
    <r>
      <rPr>
        <b/>
        <vertAlign val="superscript"/>
        <sz val="10"/>
        <color rgb="FF303C42"/>
        <rFont val="ARS Maquette Medium"/>
      </rPr>
      <t>(1)</t>
    </r>
  </si>
  <si>
    <r>
      <t>Collective bargaining agreements</t>
    </r>
    <r>
      <rPr>
        <b/>
        <vertAlign val="superscript"/>
        <sz val="10"/>
        <color rgb="FF303C42"/>
        <rFont val="ARS Maquette Medium"/>
      </rPr>
      <t>(1)</t>
    </r>
  </si>
  <si>
    <r>
      <t>Average hours of training per employee</t>
    </r>
    <r>
      <rPr>
        <b/>
        <vertAlign val="superscript"/>
        <sz val="10"/>
        <color rgb="FF303C42"/>
        <rFont val="ARS Maquette Medium"/>
      </rPr>
      <t>(2)</t>
    </r>
  </si>
  <si>
    <r>
      <t>Employee training activity FY26</t>
    </r>
    <r>
      <rPr>
        <b/>
        <vertAlign val="superscript"/>
        <sz val="10"/>
        <color rgb="FF303C42"/>
        <rFont val="ARS Maquette Medium"/>
      </rPr>
      <t>(1)</t>
    </r>
  </si>
  <si>
    <r>
      <t>Total hours of training per employee category</t>
    </r>
    <r>
      <rPr>
        <b/>
        <vertAlign val="superscript"/>
        <sz val="10"/>
        <color rgb="FF303C42"/>
        <rFont val="ARS Maquette Medium"/>
      </rPr>
      <t>(2)</t>
    </r>
  </si>
  <si>
    <r>
      <t>Employee training activity by category FY26</t>
    </r>
    <r>
      <rPr>
        <b/>
        <vertAlign val="superscript"/>
        <sz val="10"/>
        <color rgb="FF303C42"/>
        <rFont val="ARS Maquette Medium"/>
      </rPr>
      <t>(1)</t>
    </r>
  </si>
  <si>
    <r>
      <t>Cerro Matoso</t>
    </r>
    <r>
      <rPr>
        <b/>
        <vertAlign val="superscript"/>
        <sz val="10"/>
        <color rgb="FF303C42"/>
        <rFont val="ARS Maquette Medium"/>
      </rPr>
      <t>(1)</t>
    </r>
  </si>
  <si>
    <r>
      <t>Worsley Alumina</t>
    </r>
    <r>
      <rPr>
        <b/>
        <vertAlign val="superscript"/>
        <sz val="10"/>
        <color rgb="FF303C42"/>
        <rFont val="ARS Maquette Medium"/>
      </rPr>
      <t>(2)</t>
    </r>
  </si>
  <si>
    <r>
      <t>Community-related non-technical delays</t>
    </r>
    <r>
      <rPr>
        <b/>
        <vertAlign val="superscript"/>
        <sz val="10"/>
        <color rgb="FF303C42"/>
        <rFont val="ARS Maquette Medium"/>
      </rPr>
      <t>(1)</t>
    </r>
  </si>
  <si>
    <r>
      <t>Resettlements</t>
    </r>
    <r>
      <rPr>
        <b/>
        <vertAlign val="superscript"/>
        <sz val="10"/>
        <color rgb="FF303C42"/>
        <rFont val="ARS Maquette Medium"/>
      </rPr>
      <t>(1)</t>
    </r>
  </si>
  <si>
    <r>
      <t>Formal agreements with Indigenous, Traditional and Tribal Peoples' communities</t>
    </r>
    <r>
      <rPr>
        <b/>
        <vertAlign val="superscript"/>
        <sz val="10"/>
        <color rgb="FF303C42"/>
        <rFont val="ARS Maquette Medium"/>
      </rPr>
      <t>(1)</t>
    </r>
  </si>
  <si>
    <r>
      <t>Significant disputes</t>
    </r>
    <r>
      <rPr>
        <b/>
        <vertAlign val="superscript"/>
        <sz val="10"/>
        <color rgb="FF303C42"/>
        <rFont val="ARS Maquette Medium"/>
      </rPr>
      <t>(1)</t>
    </r>
  </si>
  <si>
    <r>
      <t>Social investment by focus area (US$ million)</t>
    </r>
    <r>
      <rPr>
        <b/>
        <vertAlign val="superscript"/>
        <sz val="10"/>
        <color rgb="FF303C42"/>
        <rFont val="ARS Maquette Medium"/>
      </rPr>
      <t>(1)</t>
    </r>
  </si>
  <si>
    <r>
      <t>Beneficiaries of education and skills programs</t>
    </r>
    <r>
      <rPr>
        <b/>
        <vertAlign val="superscript"/>
        <sz val="10"/>
        <color rgb="FF303C42"/>
        <rFont val="ARS Maquette Medium"/>
      </rPr>
      <t>(1)</t>
    </r>
  </si>
  <si>
    <r>
      <t>Beneficiaries of capacity and institution programs</t>
    </r>
    <r>
      <rPr>
        <b/>
        <vertAlign val="superscript"/>
        <sz val="10"/>
        <color rgb="FF303C42"/>
        <rFont val="ARS Maquette Medium"/>
      </rPr>
      <t>(1)</t>
    </r>
  </si>
  <si>
    <t xml:space="preserve">(1) Biogenic emissions are calculated at Group level. Hermosa (not yet in production) and Bayside are excluded from the table above as their GHG emissions are immaterial. 
(2) Divested operations include: Cerro Matoso (FY22 - FY26), Illawarra Metalurgical Coal (FY22 - FY25), Metalloys and Eagle Downs Metallurgical Coal (FY22 - FY25). </t>
  </si>
  <si>
    <r>
      <t>Salient human rights issue</t>
    </r>
    <r>
      <rPr>
        <b/>
        <vertAlign val="superscript"/>
        <sz val="10"/>
        <color rgb="FF303C42"/>
        <rFont val="ARS Maquette Medium"/>
      </rPr>
      <t>(1)(2)</t>
    </r>
  </si>
  <si>
    <r>
      <t>Level of involvement</t>
    </r>
    <r>
      <rPr>
        <b/>
        <vertAlign val="superscript"/>
        <sz val="10"/>
        <color rgb="FF303C42"/>
        <rFont val="ARS Maquette Medium"/>
      </rPr>
      <t>(3)</t>
    </r>
  </si>
  <si>
    <r>
      <t>Operation</t>
    </r>
    <r>
      <rPr>
        <b/>
        <vertAlign val="superscript"/>
        <sz val="10"/>
        <color rgb="FF303C42"/>
        <rFont val="ARS Maquette Medium"/>
      </rPr>
      <t>(1)</t>
    </r>
  </si>
  <si>
    <r>
      <t>Priority issue areas identified in FY26</t>
    </r>
    <r>
      <rPr>
        <b/>
        <vertAlign val="superscript"/>
        <sz val="10"/>
        <color rgb="FF303C42"/>
        <rFont val="ARS Maquette Medium"/>
      </rPr>
      <t>(2)</t>
    </r>
  </si>
  <si>
    <r>
      <t>Significant non-compliances with applicable laws and regulations</t>
    </r>
    <r>
      <rPr>
        <b/>
        <vertAlign val="superscript"/>
        <sz val="10"/>
        <color rgb="FF303C42"/>
        <rFont val="ARS Maquette Medium"/>
      </rPr>
      <t>(1)</t>
    </r>
  </si>
  <si>
    <r>
      <t>Fines and prosecutions (US$)</t>
    </r>
    <r>
      <rPr>
        <b/>
        <vertAlign val="superscript"/>
        <sz val="10"/>
        <color rgb="FF303C42"/>
        <rFont val="ARS Maquette Medium"/>
      </rPr>
      <t>(1)</t>
    </r>
  </si>
  <si>
    <r>
      <t>Non-monetary sanctions</t>
    </r>
    <r>
      <rPr>
        <b/>
        <vertAlign val="superscript"/>
        <sz val="10"/>
        <color rgb="FF303C42"/>
        <rFont val="ARS Maquette Medium"/>
      </rPr>
      <t>(1)</t>
    </r>
  </si>
  <si>
    <r>
      <t>Country risk rating</t>
    </r>
    <r>
      <rPr>
        <b/>
        <vertAlign val="superscript"/>
        <sz val="10"/>
        <color rgb="FF303C42"/>
        <rFont val="ARS Maquette Medium"/>
      </rPr>
      <t>(1)</t>
    </r>
  </si>
  <si>
    <r>
      <t>9.47 million</t>
    </r>
    <r>
      <rPr>
        <vertAlign val="superscript"/>
        <sz val="10"/>
        <color theme="4"/>
        <rFont val="ARS Maquette Medium"/>
      </rPr>
      <t>(2)</t>
    </r>
  </si>
  <si>
    <t>CLOSURE</t>
  </si>
  <si>
    <r>
      <t>Closure plans in place</t>
    </r>
    <r>
      <rPr>
        <b/>
        <vertAlign val="superscript"/>
        <sz val="10"/>
        <color rgb="FF303C42"/>
        <rFont val="ARS Maquette Medium"/>
      </rPr>
      <t>(1)(2)</t>
    </r>
  </si>
  <si>
    <r>
      <t>Disturbance and progressive rehabilitation (hectares)</t>
    </r>
    <r>
      <rPr>
        <b/>
        <vertAlign val="superscript"/>
        <sz val="10"/>
        <color rgb="FF303C42"/>
        <rFont val="ARS Maquette Medium"/>
      </rPr>
      <t>(1)</t>
    </r>
  </si>
  <si>
    <t>(1) Bayside Aluminium smelter is included in all land data.</t>
  </si>
  <si>
    <r>
      <t>Has a biodiversity management plan</t>
    </r>
    <r>
      <rPr>
        <b/>
        <vertAlign val="superscript"/>
        <sz val="10"/>
        <color rgb="FF303C42"/>
        <rFont val="ARS Maquette Medium"/>
      </rPr>
      <t>(1)</t>
    </r>
  </si>
  <si>
    <r>
      <t>FY26 
Total</t>
    </r>
    <r>
      <rPr>
        <b/>
        <vertAlign val="superscript"/>
        <sz val="10"/>
        <color rgb="FF303C42"/>
        <rFont val="ARS Maquette Medium"/>
      </rPr>
      <t>(2)</t>
    </r>
  </si>
  <si>
    <r>
      <t>FACILITIES IN BASELINE WATER STRESS t</t>
    </r>
    <r>
      <rPr>
        <b/>
        <vertAlign val="superscript"/>
        <sz val="10"/>
        <color rgb="FF303C42"/>
        <rFont val="ARS Maquette Medium"/>
      </rPr>
      <t xml:space="preserve">(1)
</t>
    </r>
    <r>
      <rPr>
        <b/>
        <sz val="10"/>
        <color rgb="FF303C42"/>
        <rFont val="ARS Maquette Medium"/>
      </rPr>
      <t>Volume of water by quality</t>
    </r>
  </si>
  <si>
    <r>
      <rPr>
        <sz val="12"/>
        <color rgb="FF758CC0"/>
        <rFont val="Wingdings"/>
        <charset val="2"/>
      </rPr>
      <t>t</t>
    </r>
    <r>
      <rPr>
        <sz val="10"/>
        <color rgb="FF303C42"/>
        <rFont val="ARS Maquette Medium"/>
      </rPr>
      <t xml:space="preserve"> Represents operations and projects classified in FY26 as being in baseline water stress</t>
    </r>
    <r>
      <rPr>
        <vertAlign val="superscript"/>
        <sz val="10"/>
        <color rgb="FF303C42"/>
        <rFont val="ARS Maquette Medium"/>
      </rPr>
      <t>(1)</t>
    </r>
  </si>
  <si>
    <r>
      <rPr>
        <b/>
        <sz val="12"/>
        <color rgb="FF758CC0"/>
        <rFont val="Wingdings"/>
        <charset val="2"/>
      </rPr>
      <t>t</t>
    </r>
    <r>
      <rPr>
        <b/>
        <sz val="10"/>
        <color rgb="FF303C42"/>
        <rFont val="ARS Maquette Black"/>
      </rPr>
      <t xml:space="preserve"> </t>
    </r>
    <r>
      <rPr>
        <b/>
        <sz val="10"/>
        <color rgb="FF303C42"/>
        <rFont val="ARS Maquette Black"/>
      </rPr>
      <t>South Africa Manganese</t>
    </r>
  </si>
  <si>
    <r>
      <rPr>
        <b/>
        <sz val="12"/>
        <color rgb="FF758CC0"/>
        <rFont val="Wingdings"/>
        <charset val="2"/>
      </rPr>
      <t>t</t>
    </r>
    <r>
      <rPr>
        <b/>
        <sz val="10"/>
        <color rgb="FF303C42"/>
        <rFont val="ARS Maquette Black"/>
      </rPr>
      <t xml:space="preserve"> Hermosa</t>
    </r>
  </si>
  <si>
    <r>
      <t>Copper equivalent production</t>
    </r>
    <r>
      <rPr>
        <b/>
        <vertAlign val="superscript"/>
        <sz val="10"/>
        <color rgb="FF303C42"/>
        <rFont val="ARS Maquette Medium"/>
      </rPr>
      <t>(2)(3)</t>
    </r>
  </si>
  <si>
    <r>
      <t>Capital expenditure</t>
    </r>
    <r>
      <rPr>
        <b/>
        <vertAlign val="superscript"/>
        <sz val="10"/>
        <color rgb="FF303C42"/>
        <rFont val="ARS Maquette Medium"/>
      </rPr>
      <t>(4)</t>
    </r>
  </si>
  <si>
    <r>
      <t>t CO</t>
    </r>
    <r>
      <rPr>
        <b/>
        <vertAlign val="subscript"/>
        <sz val="10"/>
        <color rgb="FF303C42"/>
        <rFont val="ARS Maquette Medium"/>
      </rPr>
      <t>2</t>
    </r>
    <r>
      <rPr>
        <b/>
        <sz val="10"/>
        <color rgb="FF303C42"/>
        <rFont val="ARS Maquette Medium"/>
      </rPr>
      <t>-e / t Cu Eq product</t>
    </r>
  </si>
  <si>
    <r>
      <t>Other air emissions by pollutant (tonnes)</t>
    </r>
    <r>
      <rPr>
        <b/>
        <vertAlign val="superscript"/>
        <sz val="10"/>
        <color rgb="FF303C42"/>
        <rFont val="ARS Maquette Medium"/>
      </rPr>
      <t>(1)(2)</t>
    </r>
  </si>
  <si>
    <r>
      <t>Hazardous</t>
    </r>
    <r>
      <rPr>
        <b/>
        <vertAlign val="superscript"/>
        <sz val="10"/>
        <color rgb="FF303C42"/>
        <rFont val="ARS Maquette Medium"/>
      </rPr>
      <t>(1)</t>
    </r>
  </si>
  <si>
    <r>
      <t>Non-Hazardous</t>
    </r>
    <r>
      <rPr>
        <b/>
        <vertAlign val="superscript"/>
        <sz val="10"/>
        <color rgb="FF303C42"/>
        <rFont val="ARS Maquette Medium"/>
      </rPr>
      <t>(2)</t>
    </r>
  </si>
  <si>
    <r>
      <t>FY26 non-mineral waste (kilotonnes)</t>
    </r>
    <r>
      <rPr>
        <b/>
        <vertAlign val="superscript"/>
        <sz val="10"/>
        <color rgb="FF303C42"/>
        <rFont val="ARS Maquette Medium"/>
      </rPr>
      <t>(1)</t>
    </r>
  </si>
  <si>
    <r>
      <t>Number of environmental incidents</t>
    </r>
    <r>
      <rPr>
        <b/>
        <vertAlign val="superscript"/>
        <sz val="10"/>
        <color rgb="FF303C42"/>
        <rFont val="ARS Maquette Medium"/>
      </rPr>
      <t>(1)</t>
    </r>
  </si>
  <si>
    <r>
      <t>Consequence classification of operated TSFs</t>
    </r>
    <r>
      <rPr>
        <b/>
        <vertAlign val="superscript"/>
        <sz val="10"/>
        <color rgb="FF303C42"/>
        <rFont val="ARS Maquette Medium"/>
      </rPr>
      <t>(1)(2)</t>
    </r>
  </si>
  <si>
    <r>
      <t>A: Energy use by operation</t>
    </r>
    <r>
      <rPr>
        <b/>
        <vertAlign val="superscript"/>
        <sz val="9"/>
        <color rgb="FF303C42"/>
        <rFont val="ARS Maquette Medium"/>
      </rPr>
      <t>(1)</t>
    </r>
  </si>
  <si>
    <r>
      <t>B: Energy intensity by operation</t>
    </r>
    <r>
      <rPr>
        <b/>
        <vertAlign val="superscript"/>
        <sz val="9"/>
        <color rgb="FF303C42"/>
        <rFont val="ARS Maquette Medium"/>
      </rPr>
      <t>(1)</t>
    </r>
  </si>
  <si>
    <r>
      <t>B: Energy consumption by commodity and operation (PJ)</t>
    </r>
    <r>
      <rPr>
        <b/>
        <vertAlign val="superscript"/>
        <sz val="9"/>
        <color rgb="FF303C42"/>
        <rFont val="ARS Maquette Medium"/>
      </rPr>
      <t>(1)</t>
    </r>
  </si>
  <si>
    <r>
      <t>Divested Operations</t>
    </r>
    <r>
      <rPr>
        <b/>
        <vertAlign val="superscript"/>
        <sz val="10"/>
        <color rgb="FF303C42"/>
        <rFont val="ARS Maquette Medium"/>
      </rPr>
      <t>(2)</t>
    </r>
  </si>
  <si>
    <r>
      <t>A: Scope 3 GHG emissions by category and emission type (millions of tonnes of CO</t>
    </r>
    <r>
      <rPr>
        <b/>
        <vertAlign val="subscript"/>
        <sz val="10"/>
        <color rgb="FF303C42"/>
        <rFont val="ARS Maquette Medium"/>
      </rPr>
      <t>2</t>
    </r>
    <r>
      <rPr>
        <b/>
        <sz val="10"/>
        <color rgb="FF303C42"/>
        <rFont val="ARS Maquette Medium"/>
      </rPr>
      <t>-e)</t>
    </r>
  </si>
  <si>
    <r>
      <t>FY25</t>
    </r>
    <r>
      <rPr>
        <b/>
        <vertAlign val="superscript"/>
        <sz val="10"/>
        <color rgb="FF303C42"/>
        <rFont val="ARS Maquette Medium"/>
      </rPr>
      <t>(4)</t>
    </r>
  </si>
  <si>
    <r>
      <t>A: Scope 3 GHG emissions by commodity (millions of tonnes of CO</t>
    </r>
    <r>
      <rPr>
        <b/>
        <vertAlign val="subscript"/>
        <sz val="10"/>
        <color rgb="FF303C42"/>
        <rFont val="ARS Maquette Medium"/>
      </rPr>
      <t>2</t>
    </r>
    <r>
      <rPr>
        <b/>
        <sz val="10"/>
        <color rgb="FF303C42"/>
        <rFont val="ARS Maquette Medium"/>
      </rPr>
      <t>-e)</t>
    </r>
  </si>
  <si>
    <r>
      <t>A: GHG emissions intensity by operation (tonne CO</t>
    </r>
    <r>
      <rPr>
        <b/>
        <vertAlign val="subscript"/>
        <sz val="10"/>
        <color rgb="FF303C42"/>
        <rFont val="ARS Maquette Medium"/>
      </rPr>
      <t>2</t>
    </r>
    <r>
      <rPr>
        <b/>
        <sz val="10"/>
        <color rgb="FF303C42"/>
        <rFont val="ARS Maquette Medium"/>
      </rPr>
      <t>-e / tonne production)</t>
    </r>
    <r>
      <rPr>
        <b/>
        <vertAlign val="superscript"/>
        <sz val="10"/>
        <color rgb="FF303C42"/>
        <rFont val="ARS Maquette Medium"/>
      </rPr>
      <t>(1)</t>
    </r>
  </si>
  <si>
    <r>
      <t>A: FY26 Scope 1 and 2 GHG emissions by source and operation (millions of tonnes of CO</t>
    </r>
    <r>
      <rPr>
        <b/>
        <vertAlign val="subscript"/>
        <sz val="10"/>
        <color rgb="FF303C42"/>
        <rFont val="ARS Maquette Medium"/>
      </rPr>
      <t>2</t>
    </r>
    <r>
      <rPr>
        <b/>
        <sz val="10"/>
        <color rgb="FF303C42"/>
        <rFont val="ARS Maquette Medium"/>
      </rPr>
      <t>-e)</t>
    </r>
  </si>
  <si>
    <r>
      <t>A: Scope 1 and 2 GHG emissions by operation (millions of tonnes of CO</t>
    </r>
    <r>
      <rPr>
        <b/>
        <vertAlign val="subscript"/>
        <sz val="10"/>
        <color rgb="FF303C42"/>
        <rFont val="ARS Maquette Medium"/>
      </rPr>
      <t>2</t>
    </r>
    <r>
      <rPr>
        <b/>
        <sz val="10"/>
        <color rgb="FF303C42"/>
        <rFont val="ARS Maquette Medium"/>
      </rPr>
      <t>-e)</t>
    </r>
    <r>
      <rPr>
        <b/>
        <vertAlign val="superscript"/>
        <sz val="10"/>
        <color rgb="FF303C42"/>
        <rFont val="ARS Maquette Medium"/>
      </rPr>
      <t>(1)</t>
    </r>
  </si>
  <si>
    <r>
      <t>A: Scope 1 and 2 GHG emissions by commodity and asset (millions of tonnes of CO</t>
    </r>
    <r>
      <rPr>
        <b/>
        <vertAlign val="subscript"/>
        <sz val="10"/>
        <color rgb="FF303C42"/>
        <rFont val="ARS Maquette Medium"/>
      </rPr>
      <t>2</t>
    </r>
    <r>
      <rPr>
        <b/>
        <sz val="10"/>
        <color rgb="FF303C42"/>
        <rFont val="ARS Maquette Medium"/>
      </rPr>
      <t>-e)</t>
    </r>
    <r>
      <rPr>
        <b/>
        <vertAlign val="superscript"/>
        <sz val="10"/>
        <color rgb="FF303C42"/>
        <rFont val="ARS Maquette Medium"/>
      </rPr>
      <t>(1)</t>
    </r>
  </si>
  <si>
    <r>
      <t>A: Scope 1 GHG emissions by gas (millions of tonnes of CO</t>
    </r>
    <r>
      <rPr>
        <b/>
        <vertAlign val="subscript"/>
        <sz val="10"/>
        <color rgb="FF303C42"/>
        <rFont val="ARS Maquette Medium"/>
      </rPr>
      <t>2</t>
    </r>
    <r>
      <rPr>
        <b/>
        <sz val="10"/>
        <color rgb="FF303C42"/>
        <rFont val="ARS Maquette Medium"/>
      </rPr>
      <t>-e)</t>
    </r>
  </si>
  <si>
    <r>
      <t>A: Scope 1 and 2 GHG emissions by source (millions of tonnes of CO</t>
    </r>
    <r>
      <rPr>
        <b/>
        <vertAlign val="subscript"/>
        <sz val="10"/>
        <color rgb="FF303C42"/>
        <rFont val="ARS Maquette Medium"/>
      </rPr>
      <t>2</t>
    </r>
    <r>
      <rPr>
        <b/>
        <sz val="10"/>
        <color rgb="FF303C42"/>
        <rFont val="ARS Maquette Medium"/>
      </rPr>
      <t>-e)</t>
    </r>
  </si>
  <si>
    <r>
      <t>A: GHG emissions (millions of tonnes of CO</t>
    </r>
    <r>
      <rPr>
        <b/>
        <vertAlign val="subscript"/>
        <sz val="10"/>
        <color rgb="FF303C42"/>
        <rFont val="ARS Maquette Medium"/>
      </rPr>
      <t>2</t>
    </r>
    <r>
      <rPr>
        <b/>
        <sz val="10"/>
        <color rgb="FF303C42"/>
        <rFont val="ARS Maquette Medium"/>
      </rPr>
      <t>-e)</t>
    </r>
    <r>
      <rPr>
        <b/>
        <vertAlign val="superscript"/>
        <sz val="10"/>
        <color rgb="FF303C42"/>
        <rFont val="ARS Maquette Medium"/>
      </rPr>
      <t>(1)</t>
    </r>
  </si>
  <si>
    <r>
      <t>A: Total GHG emissions (millions of tonnes of CO</t>
    </r>
    <r>
      <rPr>
        <b/>
        <vertAlign val="subscript"/>
        <sz val="10"/>
        <color rgb="FF303C42"/>
        <rFont val="ARS Maquette Medium"/>
      </rPr>
      <t>2</t>
    </r>
    <r>
      <rPr>
        <b/>
        <sz val="10"/>
        <color rgb="FF303C42"/>
        <rFont val="ARS Maquette Medium"/>
      </rPr>
      <t>-e)</t>
    </r>
  </si>
  <si>
    <r>
      <t>B: Scope 3 GHG emissions by category and emission type (millions of tonnes of CO</t>
    </r>
    <r>
      <rPr>
        <b/>
        <vertAlign val="subscript"/>
        <sz val="10"/>
        <color rgb="FF303C42"/>
        <rFont val="ARS Maquette Medium"/>
      </rPr>
      <t>2</t>
    </r>
    <r>
      <rPr>
        <b/>
        <sz val="10"/>
        <color rgb="FF303C42"/>
        <rFont val="ARS Maquette Medium"/>
      </rPr>
      <t>-e)</t>
    </r>
  </si>
  <si>
    <r>
      <t>B: Scope 3 GHG emissions by commodity (millions of tonnes of CO</t>
    </r>
    <r>
      <rPr>
        <b/>
        <vertAlign val="subscript"/>
        <sz val="10"/>
        <color rgb="FF303C42"/>
        <rFont val="ARS Maquette Medium"/>
      </rPr>
      <t>2</t>
    </r>
    <r>
      <rPr>
        <b/>
        <sz val="10"/>
        <color rgb="FF303C42"/>
        <rFont val="ARS Maquette Medium"/>
      </rPr>
      <t>-e)</t>
    </r>
  </si>
  <si>
    <r>
      <t>B: Scope 1 GHG emissions by gas (millions of tonnes of CO</t>
    </r>
    <r>
      <rPr>
        <b/>
        <vertAlign val="subscript"/>
        <sz val="10"/>
        <color rgb="FF303C42"/>
        <rFont val="ARS Maquette Medium"/>
      </rPr>
      <t>2</t>
    </r>
    <r>
      <rPr>
        <b/>
        <sz val="10"/>
        <color rgb="FF303C42"/>
        <rFont val="ARS Maquette Medium"/>
      </rPr>
      <t>-e)</t>
    </r>
  </si>
  <si>
    <r>
      <t>B: Scope 1 and 2 GHG emissions by source (millions of tonnes of CO</t>
    </r>
    <r>
      <rPr>
        <b/>
        <vertAlign val="subscript"/>
        <sz val="10"/>
        <color rgb="FF303C42"/>
        <rFont val="ARS Maquette Medium"/>
      </rPr>
      <t>2</t>
    </r>
    <r>
      <rPr>
        <b/>
        <sz val="10"/>
        <color rgb="FF303C42"/>
        <rFont val="ARS Maquette Medium"/>
      </rPr>
      <t>-e)</t>
    </r>
  </si>
  <si>
    <r>
      <t>B: GHG emissions (millions of tonnes of CO</t>
    </r>
    <r>
      <rPr>
        <b/>
        <vertAlign val="subscript"/>
        <sz val="10"/>
        <color rgb="FF303C42"/>
        <rFont val="ARS Maquette Medium"/>
      </rPr>
      <t>2</t>
    </r>
    <r>
      <rPr>
        <b/>
        <sz val="10"/>
        <color rgb="FF303C42"/>
        <rFont val="ARS Maquette Medium"/>
      </rPr>
      <t>-e)</t>
    </r>
    <r>
      <rPr>
        <b/>
        <vertAlign val="superscript"/>
        <sz val="10"/>
        <color rgb="FF303C42"/>
        <rFont val="ARS Maquette Medium"/>
      </rPr>
      <t>(1)</t>
    </r>
  </si>
  <si>
    <r>
      <t>B: Total GHG emissions (millions of tonnes of CO</t>
    </r>
    <r>
      <rPr>
        <b/>
        <vertAlign val="subscript"/>
        <sz val="10"/>
        <color rgb="FF303C42"/>
        <rFont val="ARS Maquette Medium"/>
      </rPr>
      <t>2</t>
    </r>
    <r>
      <rPr>
        <b/>
        <sz val="10"/>
        <color rgb="FF303C42"/>
        <rFont val="ARS Maquette Medium"/>
      </rPr>
      <t>-e)</t>
    </r>
  </si>
  <si>
    <r>
      <t>Upstream
5.1Mt CO</t>
    </r>
    <r>
      <rPr>
        <b/>
        <vertAlign val="subscript"/>
        <sz val="9"/>
        <color rgb="FF303C42"/>
        <rFont val="ARS Maquette Medium"/>
      </rPr>
      <t>2</t>
    </r>
    <r>
      <rPr>
        <b/>
        <sz val="9"/>
        <color rgb="FF303C42"/>
        <rFont val="ARS Maquette Medium"/>
      </rPr>
      <t>-e (18%)</t>
    </r>
  </si>
  <si>
    <r>
      <t>Upstream
5.2Mt CO</t>
    </r>
    <r>
      <rPr>
        <b/>
        <vertAlign val="subscript"/>
        <sz val="9"/>
        <color rgb="FF303C42"/>
        <rFont val="ARS Maquette Medium"/>
      </rPr>
      <t>2</t>
    </r>
    <r>
      <rPr>
        <b/>
        <sz val="9"/>
        <color rgb="FF303C42"/>
        <rFont val="ARS Maquette Medium"/>
      </rPr>
      <t>-e (18%)</t>
    </r>
  </si>
  <si>
    <r>
      <t>(1) Facilities that emit more than 100kt CO</t>
    </r>
    <r>
      <rPr>
        <vertAlign val="subscript"/>
        <sz val="8"/>
        <color rgb="FF303C42"/>
        <rFont val="ARS Maquette Medium"/>
      </rPr>
      <t>2</t>
    </r>
    <r>
      <rPr>
        <sz val="8"/>
        <color rgb="FF303C42"/>
        <rFont val="ARS Maquette Medium"/>
      </rPr>
      <t xml:space="preserve">-e scope 1 emissions are required to have a Safeguard Mechanism baseline. The FY26 National Greenhouse and Energy Reporting Act, 2007 (NGER) submission period is open from 1 July - 31 October 2026, following which the Clean Energy Regulator will publish the FY26 baselines. Emissions liabilities incurred under the Safeguard mechanism scheme are met through the surrender of ACCUs or Safeguard Mechanism Credits.
(2) Scope 1 covered emissions are defined as Scope 1 emissions including direct emissions from fugitive emissions and emissions from fuel combustion and industrial process. Scope 1 covered emissions may differ slightly to disclosed facility level emissions due to differences in reporting boundaries as per the NGER Act.  
</t>
    </r>
  </si>
  <si>
    <r>
      <t>Australia - Safeguard mechanism (SGM) facilities (tonnes of CO</t>
    </r>
    <r>
      <rPr>
        <b/>
        <vertAlign val="subscript"/>
        <sz val="10"/>
        <color rgb="FF303C42"/>
        <rFont val="ARS Maquette Medium"/>
      </rPr>
      <t>2</t>
    </r>
    <r>
      <rPr>
        <b/>
        <sz val="10"/>
        <color rgb="FF303C42"/>
        <rFont val="ARS Maquette Medium"/>
      </rPr>
      <t>-e)</t>
    </r>
    <r>
      <rPr>
        <b/>
        <vertAlign val="superscript"/>
        <sz val="10"/>
        <color rgb="FF303C42"/>
        <rFont val="ARS Maquette Medium"/>
      </rPr>
      <t>(1)(2)</t>
    </r>
  </si>
  <si>
    <r>
      <t>South Africa - Voluntary carbon budget (tonnes of CO</t>
    </r>
    <r>
      <rPr>
        <b/>
        <vertAlign val="subscript"/>
        <sz val="10"/>
        <color rgb="FF303C42"/>
        <rFont val="ARS Maquette Medium"/>
      </rPr>
      <t>2</t>
    </r>
    <r>
      <rPr>
        <b/>
        <sz val="10"/>
        <color rgb="FF303C42"/>
        <rFont val="ARS Maquette Medium"/>
      </rPr>
      <t>-e)</t>
    </r>
    <r>
      <rPr>
        <b/>
        <vertAlign val="superscript"/>
        <sz val="10"/>
        <color rgb="FF303C42"/>
        <rFont val="ARS Maquette Medium"/>
      </rPr>
      <t>(1)</t>
    </r>
  </si>
  <si>
    <r>
      <t>Scope 1 Emissions</t>
    </r>
    <r>
      <rPr>
        <b/>
        <vertAlign val="superscript"/>
        <sz val="10"/>
        <color rgb="FF303C42"/>
        <rFont val="ARS Maquette Medium"/>
      </rPr>
      <t>(2)</t>
    </r>
  </si>
  <si>
    <t>(3) Fully-franked ordinary and special dividends paid in respect of H2 FY25 (US$117M), fully-franked ordinary dividends paid in respect of H1 FY26 (US$175M) and on-market share buy-back (US$35M).</t>
  </si>
  <si>
    <t>(1) Scope 1 and 2 emissions from non-operated joint ventures fall outside the scope of our reasonable assurance opinion over operational emissions. This should be noted when considering different emissions inventories reported under different boundaries.
(2) Copper equivalent production at Sierra Gorda includes molybdenum 1.1%, silver 0.3% and gold 0.7%. 
(3) FY25 payable copper equivalent (CuEq) production in kilotonnes, calculated by dividing total revenue of each operation by FY25 realised price of copper. CuEq production percentages exclude Cerro Matoso following its divestment 1 December 2025, and therefore do not total 100%.
(4) Capital expenditure percentage is calculated excluding Cerro Matoso (US$ - FY26:  8 million, FY25: 30 million, FY24: 34 million) which was divested on 1 December 2025. 
(5) Production guidance is shown in kilotonnes (kt), excluding for manganese which is in kilowet metric tonnes (kwmt)</t>
  </si>
  <si>
    <t>Manufacture of electric appliances and equipment</t>
  </si>
  <si>
    <t xml:space="preserve">The Mined Land Reclamation Plan was initially submitted to the Arizona State Mine Inspector (ASMI) in October 2024 and further revised in  January 2025.
</t>
  </si>
  <si>
    <t>Sep-2024</t>
  </si>
  <si>
    <t>Sep-2021</t>
  </si>
  <si>
    <t>Ecological restoration and protection in perpetuity of no less than 4,962 ha of agricultural land to ensure a net gain in numbat, black cockatoo, chuditch, western ringtail possum, quokka and red tailed phascogale habitat.
Ecological Restoration and protection of no less than 3,000 ha of agricultural land in the Williams River and Hotham River catchments.</t>
  </si>
  <si>
    <t>Installation of three artificial breeding hollows for every tree cleared that is being used by black cockatoos.
Protection of a woylie population that is at least double the size of the number of individuals impacted.</t>
  </si>
  <si>
    <t>Biodiversity terms and definitions</t>
  </si>
  <si>
    <t>The information below describes the basis for consolidating sustainability data and information presented in this Databook and the Sustainability section of the Annual Report 2026. It covers South32-operated active operations (including operated joint ventures) and, where relevant, material sustainability matters associated with our development options and exploration projects. It also outlines the approach applied to account for mergers, acquisitions, and disposals of entities or parts of entities during the reporting year.
Subsequent to the reporting period, South32 announced an agreement to sell certain aluminium value chain assets to Alcoa on 1 July 2026. As the transaction was announced after 30 June 2026, it does not affect the FY26 reporting boundaries presented in this Databook. Further details are provided in the market release “Agreement to sell aluminium value chain assets to Alcoa for up to US$5.6b and Chief Executive Officer transition” dated 1 July 2026.</t>
  </si>
  <si>
    <t>Hermosa comprises the zinc-lead-silver Taylor deposit, the copper-lead-zinc-silver Peake deposit, the battery-grade manganese Clark deposit and a land package with the potential for further polymetallic mineralisation. The Taylor deposit is under development, while studies for the Clark deposit and exploration activities continue.
Data disclosed within this Databook and the Annual Report 2026 includes most material sustainability metrics relevant to current development activities, including health and safety, GHG emissions, water, land and social investment.</t>
  </si>
  <si>
    <t xml:space="preserve">(1) For comparability, FY25 outcomes have been restated to exclude Cerro Matoso (divested on 1 December 2025) and Mozal Aluminium (placed on care and maintenance on 15 March 2026). As previously reported (including both operations), women represented 23.1% of the total workforce and 23.6% of leadership roles, the Inclusion Index Score was 82.1%, and local workforce diversity performance was five of five targets achieved.
(2) Lead Team at 30 June 2026 comprised of Graham Kerr, Matthew Daley, Sandy Sibenaler, Kelly O’Rourke, Erwin Schaufler, Noel Pillay and Simon Collins. Effective 3 August 2026, Lead Team comprises of Matthew Daley, Sandy Sibenaler, Kelly O’Rourke, Simon Collins and David Palmer with an outcome of 40%.
(3) A leader is defined as an employee occupying a Leadership Role, where a Leadership Role is a position in the organisational structure flagged as the head of an organisational unit.
(4) Black People is a generic term meaning Africans, Coloureds and Indians who are Citizens of the Republic of South Africa, as defined in the Broad-Based Black Economic Empowerment Amendment Act, 2013. The percentage of Black People is calculated based on our workforce in South Africa only.
(5) Management roles include Operations Lead Team roles, including functional roles based at an operation and Grade 13 or above roles, assigned to a South African entity. 
(6) Aboriginal and Torres Strait Islander Peoples is defined as employees that are located at one of South32’s Australian operations or functions that have an ethnicity of ‘Aboriginal’ and/or 'Torres Strait Islander’, as a percentage of total Australian employees. </t>
  </si>
  <si>
    <r>
      <t>Surrender of ACCUs</t>
    </r>
    <r>
      <rPr>
        <vertAlign val="superscript"/>
        <sz val="10"/>
        <color theme="4"/>
        <rFont val="ARS Maquette Medium"/>
      </rPr>
      <t>(1)</t>
    </r>
    <r>
      <rPr>
        <sz val="10"/>
        <color theme="4"/>
        <rFont val="ARS Maquette Medium"/>
      </rPr>
      <t xml:space="preserve"> to meet regulatory liability under the Australian Safeguard Mechanism</t>
    </r>
  </si>
  <si>
    <r>
      <t xml:space="preserve">Carbon tax liability for </t>
    </r>
    <r>
      <rPr>
        <b/>
        <sz val="10"/>
        <color theme="4"/>
        <rFont val="ARS Maquette Medium"/>
      </rPr>
      <t>CY2024</t>
    </r>
  </si>
  <si>
    <r>
      <t xml:space="preserve">Carbon tax liability for </t>
    </r>
    <r>
      <rPr>
        <b/>
        <sz val="10"/>
        <color theme="4"/>
        <rFont val="ARS Maquette Medium"/>
      </rPr>
      <t>CY2025</t>
    </r>
  </si>
  <si>
    <r>
      <t>(1) In accordance with AASB, for FY26 0.09 Mt CO</t>
    </r>
    <r>
      <rPr>
        <vertAlign val="subscript"/>
        <sz val="8"/>
        <color rgb="FF303C42"/>
        <rFont val="ARS Maquette Medium"/>
      </rPr>
      <t>2</t>
    </r>
    <r>
      <rPr>
        <sz val="8"/>
        <color rgb="FF303C42"/>
        <rFont val="ARS Maquette Medium"/>
      </rPr>
      <t xml:space="preserve"> biogenic emissions are being included in our Scope 1 emissions totals.
(2) Total Scope 1 and 2 (location-based) for FY26 is 20.3 Mt CO</t>
    </r>
    <r>
      <rPr>
        <vertAlign val="subscript"/>
        <sz val="8"/>
        <color rgb="FF303C42"/>
        <rFont val="ARS Maquette Medium"/>
      </rPr>
      <t>2</t>
    </r>
    <r>
      <rPr>
        <sz val="8"/>
        <color rgb="FF303C42"/>
        <rFont val="ARS Maquette Medium"/>
      </rPr>
      <t xml:space="preserve">-e.
(3) No carbon credits retired in FY26 were included in the calculation of our net Scope 1 and Scope 2 emissions.
(4) Our South African and Australian operations operate under emission-limiting regulations. Refer to the Emissions limiting regulations tab for further information.
(5) Based on our FY25 realised prices, as shown in our Annual Report 2026. Previously reported years have been revised using FY25 realised prices for comparative purposes. </t>
    </r>
  </si>
  <si>
    <t>Cybersecurity</t>
  </si>
  <si>
    <r>
      <t>Number of material cybersecurity breaches</t>
    </r>
    <r>
      <rPr>
        <vertAlign val="superscript"/>
        <sz val="10"/>
        <color rgb="FF303C42"/>
        <rFont val="ARS Maquette Medium"/>
      </rPr>
      <t>(1)</t>
    </r>
  </si>
  <si>
    <t>Material cybersecurity breaches</t>
  </si>
  <si>
    <t>(1) A material cybersecurity breach is defined as a breach in South32's technology environment which has the potential to significantly damage our business.</t>
  </si>
  <si>
    <t>Ethics, business integrity and cybersecurity</t>
  </si>
  <si>
    <t>Ethics and business integrity &amp; cybersecurity</t>
  </si>
  <si>
    <t>ETHICS, BUSINESS INTEGRITY AND CYBERSECURITY</t>
  </si>
  <si>
    <t>Equity share basis</t>
  </si>
  <si>
    <r>
      <t>(1) In accordance with AASB, for FY26 0.09 Mt CO</t>
    </r>
    <r>
      <rPr>
        <vertAlign val="subscript"/>
        <sz val="8"/>
        <color rgb="FF303C42"/>
        <rFont val="ARS Maquette Medium"/>
      </rPr>
      <t>2</t>
    </r>
    <r>
      <rPr>
        <sz val="8"/>
        <color rgb="FF303C42"/>
        <rFont val="ARS Maquette Medium"/>
      </rPr>
      <t xml:space="preserve"> biogenic emissions are being included in our Scope 1 emissions totals.
(2) Total Scope 1 and 2 (location-based) for FY26 is 20.7 Mt CO</t>
    </r>
    <r>
      <rPr>
        <vertAlign val="subscript"/>
        <sz val="8"/>
        <color rgb="FF303C42"/>
        <rFont val="ARS Maquette Medium"/>
      </rPr>
      <t>2</t>
    </r>
    <r>
      <rPr>
        <sz val="8"/>
        <color rgb="FF303C42"/>
        <rFont val="ARS Maquette Medium"/>
      </rPr>
      <t xml:space="preserve">-e.
(3) No carbon credits retired in FY26 were included in the calculation of our net Scope 1 and Scope 2 emissions.
(4) FY25 scope 3 data has been restated following the identification of a third-party calculation error. FY25 total revised to 23.5 (previously 22.7)
(5) Our South African and Australian operations operate under emission-limiting regulations. Refer to the Emissions limiting regulations tab for further information.
(6) Based on our FY25 realised prices, as shown in our Annual Report 2026. Previously reported years have been revised using FY25 realised prices for comparative purposes. 
</t>
    </r>
  </si>
  <si>
    <r>
      <t>Downstream
23.4Mt CO</t>
    </r>
    <r>
      <rPr>
        <b/>
        <vertAlign val="subscript"/>
        <sz val="9"/>
        <color rgb="FF303C42"/>
        <rFont val="ARS Maquette Medium"/>
      </rPr>
      <t>2</t>
    </r>
    <r>
      <rPr>
        <b/>
        <sz val="9"/>
        <color rgb="FF303C42"/>
        <rFont val="ARS Maquette Medium"/>
      </rPr>
      <t>-e (82%)</t>
    </r>
  </si>
  <si>
    <t xml:space="preserve">(1) Underlying revenue and operating costs of the Group for our subsidiaries, operated joint ventures and non-operated joint ventures at our ownership proportion (except for Minera Sud Argentina S.A which is presented on a 100% basis and Mineração Rio do Norte S.A (MRN)  which is excluded). Employee wages and benefits have been excluded from operating costs. </t>
  </si>
  <si>
    <t>34:1</t>
  </si>
  <si>
    <r>
      <t>FY26</t>
    </r>
    <r>
      <rPr>
        <vertAlign val="superscript"/>
        <sz val="10"/>
        <color rgb="FF303C42"/>
        <rFont val="ARS Maquette Medium"/>
      </rPr>
      <t>(1)</t>
    </r>
  </si>
  <si>
    <t>Copper equivalent production, revenue, capital expenditure and GHG emissions intensity, by commodity and operation</t>
  </si>
  <si>
    <t>Contractors are workers engaged by South32 under a contract for service, including labour hire, embedded and agency contractors. Contractor data includes individuals managed and supervised by South32 personnel, as well as contractors engaged to provide specific services across our business. Contractor FTEs are estimated using total hours worked and a standard conversion of 2,000 hours per FTE annually (approximately 166.67 hours per month). Refer to the definition of ‘Hours worked’ below.</t>
  </si>
  <si>
    <t>Percentage of operations with social impact assessments in place</t>
  </si>
  <si>
    <r>
      <t>FY26</t>
    </r>
    <r>
      <rPr>
        <b/>
        <vertAlign val="superscript"/>
        <sz val="10"/>
        <color rgb="FF303C42"/>
        <rFont val="ARS Maquette Medium"/>
      </rPr>
      <t>(1)(2)</t>
    </r>
  </si>
  <si>
    <t>Community complaints by type of complaint</t>
  </si>
  <si>
    <t>Direct investment includes funding for community programs and Enterprise Development (ED) initiatives. ED spend covers Hillside Aluminium and South Africa Manganese, including grants and loans to small, medium and micro-enterprises (SMMEs) that are ≥51% black owned or black women owned. These zero-interest loans support start-up costs and equipment, promote sustainable growth, and are considered social investment in lieu of loan repayment.</t>
  </si>
  <si>
    <r>
      <t>Social investment by country and operation/location (US$ million)</t>
    </r>
    <r>
      <rPr>
        <b/>
        <vertAlign val="superscript"/>
        <sz val="10"/>
        <color rgb="FF303C42"/>
        <rFont val="ARS Maquette Medium"/>
      </rPr>
      <t>(1)</t>
    </r>
  </si>
  <si>
    <r>
      <t>FY25</t>
    </r>
    <r>
      <rPr>
        <b/>
        <vertAlign val="superscript"/>
        <sz val="10"/>
        <color rgb="FF303C42"/>
        <rFont val="ARS Maquette Medium"/>
      </rPr>
      <t>(2)</t>
    </r>
  </si>
  <si>
    <r>
      <t>Corporate - Perth</t>
    </r>
    <r>
      <rPr>
        <vertAlign val="superscript"/>
        <sz val="10"/>
        <color rgb="FF303C42"/>
        <rFont val="ARS Maquette Medium"/>
      </rPr>
      <t>(3)</t>
    </r>
  </si>
  <si>
    <t>Placed on care and maintenance on 15 March 2026. Refer to the market release dated 16 March 2026.</t>
  </si>
  <si>
    <t>• United Nations Sustainable Development Goals and targets</t>
  </si>
  <si>
    <t>• ICMM’s Mining Principles and Performance Expectations</t>
  </si>
  <si>
    <t>• Australian Accounting Standards Board S2 Climate-related Disclosures</t>
  </si>
  <si>
    <t>• Global Reporting Initiative Standards</t>
  </si>
  <si>
    <t>• Task Force on Climate-related Financial Disclosures</t>
  </si>
  <si>
    <t>• Climate Action 100+ Net Zero Company Benchmark</t>
  </si>
  <si>
    <t>• Sustainability Accounting Standards Board Standard - Metals and Mining Standard</t>
  </si>
  <si>
    <r>
      <t xml:space="preserve">Our Sustainability Standards and Frameworks Index 2026, available at </t>
    </r>
    <r>
      <rPr>
        <i/>
        <u/>
        <sz val="10"/>
        <color rgb="FF303C42"/>
        <rFont val="ARS Maquette Medium"/>
      </rPr>
      <t>www.south32.net</t>
    </r>
    <r>
      <rPr>
        <sz val="10"/>
        <color rgb="FF303C42"/>
        <rFont val="ARS Maquette Medium"/>
      </rPr>
      <t>, details the location of our disclosures related to the:</t>
    </r>
  </si>
  <si>
    <t>Tailings Storage Facilities Directory</t>
  </si>
  <si>
    <r>
      <t>This Databook has been prepared by South32 Limited (ABN 84 093 732 597) for informational purposes only and is intended to assist its investors with understanding our sustainability performance. South32 Limited is the ultimate holding company of the South32 group of companies. 
Unless otherwise stated, references in this Databook to:
(a) South32, the South32 Group, the Group, we, us, our and similar expressions refer to South32 Limited, its subsidiaries and its operated joint ventures; and 
(b) ‘our operations’, or commodities ‘we produce’ or in ‘our portfolio’ include commodities such as bauxite, alumina, aluminium and copper that may form part of, or be produced by, non-operated joint ventures.
Further details on the reporting boundaries of this Databook are set out in the 'Reporting boundaries' tab.
This Databook should be read in conjunction with South32’s Annual Report 2026, Sustainability Standards and Frameworks Index 2026, Climate-related Reporting Methodology 2026 and Modern Slavery Statement 2026, together with other periodic and continuous disclosure announcements lodged with the Australian Securities Exchange, London Stock Exchange and Johannesburg Stock Exchange. These documents are available at www.south32.net</t>
    </r>
    <r>
      <rPr>
        <i/>
        <sz val="10"/>
        <color theme="4"/>
        <rFont val="ARS Maquette Medium"/>
      </rPr>
      <t>.</t>
    </r>
    <r>
      <rPr>
        <sz val="10"/>
        <color theme="4"/>
        <rFont val="ARS Maquette Medium"/>
      </rPr>
      <t xml:space="preserve"> 
Monetary amounts in this Databook are expressed in US dollars, unless otherwise stated. Figures in italics indicate that an adjustment has been made since the figures were previously reported.
</t>
    </r>
    <r>
      <rPr>
        <b/>
        <sz val="10"/>
        <color theme="4"/>
        <rFont val="ARS Maquette Medium"/>
      </rPr>
      <t xml:space="preserve">Emissions and energy data
</t>
    </r>
    <r>
      <rPr>
        <sz val="10"/>
        <color theme="4"/>
        <rFont val="ARS Maquette Medium"/>
      </rPr>
      <t xml:space="preserve">There is inherent uncertainty and limitations in calculating emissions and energy consumption using average emission factors. Accordingly, all reported emissions and energy consumption data disclosed in this Databook incorporates an element of estimation. There may also be differences in the manner that third parties calculate or report such data compared to South32 such that third-party data may not be comparable to ours. Refer to our Climate-related Reporting Methodology 2026 for further information on how we report emissions and energy data.
</t>
    </r>
    <r>
      <rPr>
        <b/>
        <sz val="10"/>
        <color theme="4"/>
        <rFont val="ARS Maquette Medium"/>
      </rPr>
      <t xml:space="preserve">
Information prepared by third parties
</t>
    </r>
    <r>
      <rPr>
        <sz val="10"/>
        <color theme="4"/>
        <rFont val="ARS Maquette Medium"/>
      </rPr>
      <t xml:space="preserve">Certain information contained in this Databook is based on information prepared by third parties. South32 does not make any representation or warranty that this third party material is accurate, complete or up to date. </t>
    </r>
  </si>
  <si>
    <t>This Sustainability Databook 2026 (Databook) has been developed to support our Annual Report 2026. 
The Sustainability Standards and Frameworks Index 2026, available at www.south32.net, complements this Databook and the Annual Report 2026 and outlines how we are pursuing alignment with relevant sustainability standards and frameworks.
External assurance includes a combination of reasonable and limited assurance over our sustainability performance and reporting. Further information can be found in the FY26 Independent Audit and Assurance Reports from KPMG Australia on pages 109 to 116 of the Annual Report 2026.</t>
  </si>
  <si>
    <r>
      <rPr>
        <sz val="10"/>
        <color rgb="FF000000"/>
        <rFont val="ARS Maquette Medium"/>
      </rPr>
      <t xml:space="preserve">	</t>
    </r>
    <r>
      <rPr>
        <sz val="10"/>
        <color rgb="FF303C42"/>
        <rFont val="ARS Maquette Medium"/>
      </rPr>
      <t>• Workforce data (employees and contractors)</t>
    </r>
  </si>
  <si>
    <r>
      <rPr>
        <sz val="10"/>
        <color rgb="FF000000"/>
        <rFont val="ARS Maquette Medium"/>
      </rPr>
      <t xml:space="preserve">	</t>
    </r>
    <r>
      <rPr>
        <sz val="10"/>
        <color rgb="FF303C42"/>
        <rFont val="ARS Maquette Medium"/>
      </rPr>
      <t>• Fatalities</t>
    </r>
  </si>
  <si>
    <r>
      <rPr>
        <sz val="10"/>
        <color rgb="FF000000"/>
        <rFont val="ARS Maquette Medium"/>
      </rPr>
      <t xml:space="preserve">	</t>
    </r>
    <r>
      <rPr>
        <sz val="10"/>
        <color rgb="FF303C42"/>
        <rFont val="ARS Maquette Medium"/>
      </rPr>
      <t>• Injury and illness performance</t>
    </r>
  </si>
  <si>
    <r>
      <rPr>
        <sz val="10"/>
        <color rgb="FF000000"/>
        <rFont val="ARS Maquette Medium"/>
      </rPr>
      <t xml:space="preserve">	</t>
    </r>
    <r>
      <rPr>
        <sz val="10"/>
        <color rgb="FF303C42"/>
        <rFont val="ARS Maquette Medium"/>
      </rPr>
      <t>• Significant events and hazards</t>
    </r>
  </si>
  <si>
    <r>
      <rPr>
        <sz val="10"/>
        <color rgb="FF000000"/>
        <rFont val="ARS Maquette Medium"/>
      </rPr>
      <t xml:space="preserve">	</t>
    </r>
    <r>
      <rPr>
        <sz val="10"/>
        <color rgb="FF303C42"/>
        <rFont val="ARS Maquette Medium"/>
      </rPr>
      <t>• Safety and health terms and definitions</t>
    </r>
  </si>
  <si>
    <r>
      <rPr>
        <sz val="10"/>
        <color rgb="FF000000"/>
        <rFont val="ARS Maquette Medium"/>
      </rPr>
      <t xml:space="preserve">	</t>
    </r>
    <r>
      <rPr>
        <sz val="10"/>
        <color rgb="FF303C42"/>
        <rFont val="ARS Maquette Medium"/>
      </rPr>
      <t>• Workforce data (employees)</t>
    </r>
  </si>
  <si>
    <r>
      <rPr>
        <sz val="10"/>
        <color rgb="FF000000"/>
        <rFont val="ARS Maquette Medium"/>
      </rPr>
      <t xml:space="preserve">	</t>
    </r>
    <r>
      <rPr>
        <sz val="10"/>
        <color rgb="FF303C42"/>
        <rFont val="ARS Maquette Medium"/>
      </rPr>
      <t>• Diversity and workforce composition</t>
    </r>
  </si>
  <si>
    <r>
      <rPr>
        <sz val="10"/>
        <color rgb="FF000000"/>
        <rFont val="ARS Maquette Medium"/>
      </rPr>
      <t xml:space="preserve">	</t>
    </r>
    <r>
      <rPr>
        <sz val="10"/>
        <color rgb="FF303C42"/>
        <rFont val="ARS Maquette Medium"/>
      </rPr>
      <t>• Fair and equitable remuneration</t>
    </r>
  </si>
  <si>
    <r>
      <rPr>
        <sz val="10"/>
        <color rgb="FF000000"/>
        <rFont val="ARS Maquette Medium"/>
      </rPr>
      <t xml:space="preserve">	</t>
    </r>
    <r>
      <rPr>
        <sz val="10"/>
        <color rgb="FF303C42"/>
        <rFont val="ARS Maquette Medium"/>
      </rPr>
      <t>• Attracting, developing and retaining talent</t>
    </r>
  </si>
  <si>
    <r>
      <rPr>
        <sz val="10"/>
        <color rgb="FF000000"/>
        <rFont val="ARS Maquette Medium"/>
      </rPr>
      <t xml:space="preserve">	</t>
    </r>
    <r>
      <rPr>
        <sz val="10"/>
        <color rgb="FF303C42"/>
        <rFont val="ARS Maquette Medium"/>
      </rPr>
      <t>• Workplace relations</t>
    </r>
  </si>
  <si>
    <r>
      <rPr>
        <sz val="10"/>
        <color rgb="FF000000"/>
        <rFont val="ARS Maquette Medium"/>
      </rPr>
      <t xml:space="preserve">	</t>
    </r>
    <r>
      <rPr>
        <sz val="10"/>
        <color rgb="FF303C42"/>
        <rFont val="ARS Maquette Medium"/>
      </rPr>
      <t>• Employee training</t>
    </r>
  </si>
  <si>
    <t xml:space="preserve">(1) Refer to page 61 of our Annual Report 2026 for information about this incident. </t>
  </si>
  <si>
    <r>
      <t>(1) Black People is a generic term meaning Africans, Coloureds and Indians who are Citizens of the Republic of South Africa, as defined in the B</t>
    </r>
    <r>
      <rPr>
        <i/>
        <sz val="8"/>
        <color theme="4"/>
        <rFont val="ARS Maquette Medium"/>
      </rPr>
      <t>road-Based Black Economic Empowerment Amendment Act, 2013</t>
    </r>
    <r>
      <rPr>
        <sz val="8"/>
        <color theme="4"/>
        <rFont val="ARS Maquette Medium"/>
      </rPr>
      <t xml:space="preserve">. The percentage of Black People is calculated using the total Black People in South Africa who are employed by South32 as the numerator, and the total South32 workforce in South Africa as the denominator. One member of our Board is included in the reported percentage. 
(2) Includes Executive and Non-executive Directors. Our CEO (as at June 30 2026) Graham Kerr is an Executive director and also a member of our Lead Team. 
(3) Includes members of the South32 Lead Team and Senior Leadership Team.
For more information about our Board and Lead Team, see our Corporate Governance Statement from page 117 of the Annual Report 2026 or our website at www.south32.net.							</t>
    </r>
  </si>
  <si>
    <r>
      <t>Permanent - total</t>
    </r>
    <r>
      <rPr>
        <vertAlign val="superscript"/>
        <sz val="10"/>
        <color theme="4"/>
        <rFont val="ARS Maquette Medium"/>
      </rPr>
      <t>(1)</t>
    </r>
  </si>
  <si>
    <r>
      <t>Cerro Matoso</t>
    </r>
    <r>
      <rPr>
        <vertAlign val="superscript"/>
        <sz val="10"/>
        <color theme="4"/>
        <rFont val="ARS Maquette Medium"/>
      </rPr>
      <t>(1)</t>
    </r>
  </si>
  <si>
    <r>
      <t>Illawarra Metallurgical Coal</t>
    </r>
    <r>
      <rPr>
        <vertAlign val="superscript"/>
        <sz val="10"/>
        <color theme="4"/>
        <rFont val="ARS Maquette Medium"/>
      </rPr>
      <t>(1)</t>
    </r>
  </si>
  <si>
    <r>
      <t>Mozal Aluminium</t>
    </r>
    <r>
      <rPr>
        <vertAlign val="superscript"/>
        <sz val="10"/>
        <color theme="4"/>
        <rFont val="ARS Maquette Medium"/>
      </rPr>
      <t>(2)</t>
    </r>
  </si>
  <si>
    <r>
      <t>Corporate Offices</t>
    </r>
    <r>
      <rPr>
        <vertAlign val="superscript"/>
        <sz val="10"/>
        <color theme="4"/>
        <rFont val="ARS Maquette Medium"/>
      </rPr>
      <t>(3)</t>
    </r>
  </si>
  <si>
    <r>
      <t>FY26 Total</t>
    </r>
    <r>
      <rPr>
        <b/>
        <vertAlign val="superscript"/>
        <sz val="10"/>
        <color theme="4"/>
        <rFont val="ARS Maquette Medium"/>
      </rPr>
      <t>(1)</t>
    </r>
  </si>
  <si>
    <r>
      <t>Black People</t>
    </r>
    <r>
      <rPr>
        <b/>
        <vertAlign val="superscript"/>
        <sz val="10"/>
        <color theme="4"/>
        <rFont val="ARS Maquette Medium"/>
      </rPr>
      <t>(1)</t>
    </r>
    <r>
      <rPr>
        <b/>
        <sz val="10"/>
        <color theme="4"/>
        <rFont val="ARS Maquette Medium"/>
      </rPr>
      <t xml:space="preserve"> (%)</t>
    </r>
  </si>
  <si>
    <r>
      <t>South32 Board</t>
    </r>
    <r>
      <rPr>
        <vertAlign val="superscript"/>
        <sz val="10"/>
        <color theme="4"/>
        <rFont val="ARS Maquette Medium"/>
      </rPr>
      <t>(2)</t>
    </r>
  </si>
  <si>
    <r>
      <t>Executives and senior management</t>
    </r>
    <r>
      <rPr>
        <vertAlign val="superscript"/>
        <sz val="10"/>
        <color theme="4"/>
        <rFont val="ARS Maquette Medium"/>
      </rPr>
      <t>(3)</t>
    </r>
  </si>
  <si>
    <r>
      <t>FY25</t>
    </r>
    <r>
      <rPr>
        <b/>
        <vertAlign val="superscript"/>
        <sz val="10"/>
        <color theme="4"/>
        <rFont val="ARS Maquette Medium"/>
      </rPr>
      <t>(1)</t>
    </r>
  </si>
  <si>
    <r>
      <t>Women in our Lead Team</t>
    </r>
    <r>
      <rPr>
        <vertAlign val="superscript"/>
        <sz val="10"/>
        <color theme="4"/>
        <rFont val="ARS Maquette Medium"/>
      </rPr>
      <t>(2)</t>
    </r>
  </si>
  <si>
    <r>
      <t>Women in Leadership roles</t>
    </r>
    <r>
      <rPr>
        <vertAlign val="superscript"/>
        <sz val="10"/>
        <color theme="4"/>
        <rFont val="ARS Maquette Medium"/>
      </rPr>
      <t>(3)</t>
    </r>
  </si>
  <si>
    <r>
      <t>1. Black People in our South African workforce</t>
    </r>
    <r>
      <rPr>
        <vertAlign val="superscript"/>
        <sz val="10"/>
        <color theme="4"/>
        <rFont val="ARS Maquette Medium"/>
      </rPr>
      <t>(4)</t>
    </r>
  </si>
  <si>
    <r>
      <t>2. Black People in management roles in our South African workforce</t>
    </r>
    <r>
      <rPr>
        <vertAlign val="superscript"/>
        <sz val="10"/>
        <color theme="4"/>
        <rFont val="ARS Maquette Medium"/>
      </rPr>
      <t>(4)(5)</t>
    </r>
  </si>
  <si>
    <r>
      <t>3. Aboriginal and Torres Strait Islander Peoples in our Australian workforce</t>
    </r>
    <r>
      <rPr>
        <vertAlign val="superscript"/>
        <sz val="10"/>
        <color theme="4"/>
        <rFont val="ARS Maquette Medium"/>
      </rPr>
      <t>(6)</t>
    </r>
  </si>
  <si>
    <r>
      <t>Pay ratio of women to men based on salary</t>
    </r>
    <r>
      <rPr>
        <b/>
        <vertAlign val="superscript"/>
        <sz val="10"/>
        <color theme="4"/>
        <rFont val="ARS Maquette Medium"/>
      </rPr>
      <t>(1)</t>
    </r>
  </si>
  <si>
    <r>
      <t>Executives</t>
    </r>
    <r>
      <rPr>
        <vertAlign val="superscript"/>
        <sz val="10"/>
        <color theme="4"/>
        <rFont val="ARS Maquette Medium"/>
      </rPr>
      <t xml:space="preserve">(2) </t>
    </r>
    <r>
      <rPr>
        <sz val="10"/>
        <color theme="4"/>
        <rFont val="ARS Maquette Medium"/>
      </rPr>
      <t>and senior management</t>
    </r>
  </si>
  <si>
    <r>
      <t>Unadjusted gender pay gap</t>
    </r>
    <r>
      <rPr>
        <b/>
        <vertAlign val="superscript"/>
        <sz val="10"/>
        <color theme="4"/>
        <rFont val="ARS Maquette Medium"/>
      </rPr>
      <t>(1)</t>
    </r>
  </si>
  <si>
    <r>
      <t>FY26</t>
    </r>
    <r>
      <rPr>
        <b/>
        <vertAlign val="superscript"/>
        <sz val="10"/>
        <color theme="4"/>
        <rFont val="ARS Maquette Medium"/>
      </rPr>
      <t>(2)</t>
    </r>
  </si>
  <si>
    <r>
      <t>Annual total compensation for CEO to the employees median</t>
    </r>
    <r>
      <rPr>
        <vertAlign val="superscript"/>
        <sz val="10"/>
        <color theme="4"/>
        <rFont val="ARS Maquette Medium"/>
      </rPr>
      <t>(1)</t>
    </r>
  </si>
  <si>
    <r>
      <t>Annual pay increase for CEO to the median for all employees</t>
    </r>
    <r>
      <rPr>
        <vertAlign val="superscript"/>
        <sz val="10"/>
        <color theme="4"/>
        <rFont val="ARS Maquette Medium"/>
      </rPr>
      <t>(2)</t>
    </r>
  </si>
  <si>
    <t>(1) CEO annual total compensation has been calculated in accordance with the method detailed for realised pay on pages 150-172 of the Annual Report 2026 and reflects the CEO during FY26. For all other employees, annual total compensation is for the 12-month period to 30 June 2026 and includes all allowances, annual incentive payments received in the period and the value of shares that vested, but excludes other non-monetary benefits. Pension contributions have been calculated based on the cost to the Group of the contributions made in the 12-month period. Employees on expatriate assignment, employees who have relocated internationally during the FY and  employees who joined or left the Group after 1 July 2025 have been excluded from the calculation.
(2) Annual pay increase for the CEO to median employee pay increase ratio is calculated using the percentage increase in the CEO's base salary during FY26 relative to the median percentage salary increase for all employees globally.</t>
  </si>
  <si>
    <r>
      <t>Entry level wage compared to local minimum wage</t>
    </r>
    <r>
      <rPr>
        <b/>
        <vertAlign val="superscript"/>
        <sz val="10"/>
        <color theme="4"/>
        <rFont val="ARS Maquette Medium"/>
      </rPr>
      <t>(1)</t>
    </r>
  </si>
  <si>
    <r>
      <t>Australia</t>
    </r>
    <r>
      <rPr>
        <vertAlign val="superscript"/>
        <sz val="10"/>
        <color theme="4"/>
        <rFont val="ARS Maquette Medium"/>
      </rPr>
      <t>(2)</t>
    </r>
  </si>
  <si>
    <r>
      <t xml:space="preserve">South Africa </t>
    </r>
    <r>
      <rPr>
        <vertAlign val="superscript"/>
        <sz val="10"/>
        <color theme="4"/>
        <rFont val="ARS Maquette Medium"/>
      </rPr>
      <t>(3)</t>
    </r>
  </si>
  <si>
    <r>
      <t>United States</t>
    </r>
    <r>
      <rPr>
        <vertAlign val="superscript"/>
        <sz val="10"/>
        <color theme="4"/>
        <rFont val="ARS Maquette Medium"/>
      </rPr>
      <t>(4)</t>
    </r>
  </si>
  <si>
    <r>
      <t>Entry level wage compared to local living wage</t>
    </r>
    <r>
      <rPr>
        <b/>
        <vertAlign val="superscript"/>
        <sz val="10"/>
        <color theme="4"/>
        <rFont val="ARS Maquette Medium"/>
      </rPr>
      <t>(1)(2)(3)</t>
    </r>
  </si>
  <si>
    <r>
      <t>South Africa</t>
    </r>
    <r>
      <rPr>
        <vertAlign val="superscript"/>
        <sz val="10"/>
        <color theme="4"/>
        <rFont val="ARS Maquette Medium"/>
      </rPr>
      <t>(4)</t>
    </r>
  </si>
  <si>
    <r>
      <rPr>
        <sz val="10"/>
        <color rgb="FF000000"/>
        <rFont val="ARS Maquette Medium"/>
      </rPr>
      <t xml:space="preserve">	</t>
    </r>
    <r>
      <rPr>
        <sz val="10"/>
        <color rgb="FF303C42"/>
        <rFont val="ARS Maquette Medium"/>
      </rPr>
      <t>• Economic value generated, distributed and retained</t>
    </r>
  </si>
  <si>
    <r>
      <rPr>
        <sz val="10"/>
        <color rgb="FF000000"/>
        <rFont val="ARS Maquette Medium"/>
      </rPr>
      <t xml:space="preserve">	</t>
    </r>
    <r>
      <rPr>
        <sz val="10"/>
        <color rgb="FF303C42"/>
        <rFont val="ARS Maquette Medium"/>
      </rPr>
      <t>• Local procurement and transformation</t>
    </r>
  </si>
  <si>
    <r>
      <rPr>
        <sz val="10"/>
        <color rgb="FF000000"/>
        <rFont val="ARS Maquette Medium"/>
      </rPr>
      <t xml:space="preserve">	</t>
    </r>
    <r>
      <rPr>
        <sz val="10"/>
        <color rgb="FF303C42"/>
        <rFont val="ARS Maquette Medium"/>
      </rPr>
      <t>• Social performance</t>
    </r>
  </si>
  <si>
    <r>
      <rPr>
        <sz val="10"/>
        <color rgb="FF000000"/>
        <rFont val="ARS Maquette Medium"/>
      </rPr>
      <t xml:space="preserve">	</t>
    </r>
    <r>
      <rPr>
        <sz val="10"/>
        <color rgb="FF303C42"/>
        <rFont val="ARS Maquette Medium"/>
      </rPr>
      <t>• Engagement with Indigenous, Traditional and Tribal Peoples</t>
    </r>
  </si>
  <si>
    <r>
      <rPr>
        <sz val="10"/>
        <color rgb="FF000000"/>
        <rFont val="ARS Maquette Medium"/>
      </rPr>
      <t xml:space="preserve">	</t>
    </r>
    <r>
      <rPr>
        <sz val="10"/>
        <color rgb="FF303C42"/>
        <rFont val="ARS Maquette Medium"/>
      </rPr>
      <t>• Social investment</t>
    </r>
  </si>
  <si>
    <r>
      <rPr>
        <sz val="10"/>
        <color rgb="FF000000"/>
        <rFont val="ARS Maquette Medium"/>
      </rPr>
      <t xml:space="preserve">	</t>
    </r>
    <r>
      <rPr>
        <sz val="10"/>
        <color rgb="FF303C42"/>
        <rFont val="ARS Maquette Medium"/>
      </rPr>
      <t>• Education and skills programs</t>
    </r>
  </si>
  <si>
    <r>
      <rPr>
        <sz val="10"/>
        <color rgb="FF000000"/>
        <rFont val="ARS Maquette Medium"/>
      </rPr>
      <t xml:space="preserve">	</t>
    </r>
    <r>
      <rPr>
        <sz val="10"/>
        <color rgb="FF303C42"/>
        <rFont val="ARS Maquette Medium"/>
      </rPr>
      <t>• Capacity and institution programs</t>
    </r>
  </si>
  <si>
    <r>
      <rPr>
        <sz val="10"/>
        <color rgb="FF000000"/>
        <rFont val="ARS Maquette Medium"/>
      </rPr>
      <t xml:space="preserve">	</t>
    </r>
    <r>
      <rPr>
        <sz val="10"/>
        <color rgb="FF303C42"/>
        <rFont val="ARS Maquette Medium"/>
      </rPr>
      <t>• Social investment terms and definitions</t>
    </r>
  </si>
  <si>
    <r>
      <rPr>
        <sz val="10"/>
        <color rgb="FF000000"/>
        <rFont val="ARS Maquette Medium"/>
      </rPr>
      <t xml:space="preserve">	</t>
    </r>
    <r>
      <rPr>
        <sz val="10"/>
        <color rgb="FF303C42"/>
        <rFont val="ARS Maquette Medium"/>
      </rPr>
      <t>• Transformation (including our B-BBEE Scorecard)</t>
    </r>
  </si>
  <si>
    <r>
      <t>Total number of South32 operations</t>
    </r>
    <r>
      <rPr>
        <vertAlign val="superscript"/>
        <sz val="10"/>
        <color rgb="FF303C42"/>
        <rFont val="ARS Maquette Medium"/>
      </rPr>
      <t>(1)</t>
    </r>
  </si>
  <si>
    <t>Households resettled</t>
  </si>
  <si>
    <t>(1) No complaints were recorded at Cerro Matoso prior to divestment on 1 December 2025.
(2) Of the 160 complaints received at Worsley Alumina, 77% were lodged by a small group of complainants from six neighbouring properties.</t>
  </si>
  <si>
    <t xml:space="preserve">(1) Social investment spend is reported based on South32's ownership interest (equity share basis). Refer to the Reporting Boundaries tab and terms and definitions below. 
(2) FY25 social investment data has been restated following the identification of a calculation error. FY25 values have been revised as follows: Total: 22.2 (previously 23.3); South Africa: 9.6 (previously 10.7); South Africa Manganese: 3.2 (previously 4.3).
(3) FY26 Corporate - Perth includes social investment spend in the Americas and at select greenfields exploration projects throughout (US$96,500). </t>
  </si>
  <si>
    <r>
      <rPr>
        <sz val="10"/>
        <color rgb="FF000000"/>
        <rFont val="ARS Maquette Medium"/>
      </rPr>
      <t xml:space="preserve">	</t>
    </r>
    <r>
      <rPr>
        <sz val="10"/>
        <color rgb="FF303C42"/>
        <rFont val="ARS Maquette Medium"/>
      </rPr>
      <t>• Salient human rights issues</t>
    </r>
  </si>
  <si>
    <r>
      <rPr>
        <sz val="10"/>
        <color rgb="FF000000"/>
        <rFont val="ARS Maquette Medium"/>
      </rPr>
      <t xml:space="preserve">	</t>
    </r>
    <r>
      <rPr>
        <sz val="10"/>
        <color rgb="FF303C42"/>
        <rFont val="ARS Maquette Medium"/>
      </rPr>
      <t>• Human rights due diligence and risk management</t>
    </r>
  </si>
  <si>
    <r>
      <rPr>
        <sz val="10"/>
        <color rgb="FF000000"/>
        <rFont val="ARS Maquette Medium"/>
      </rPr>
      <t xml:space="preserve">	</t>
    </r>
    <r>
      <rPr>
        <sz val="10"/>
        <color rgb="FF303C42"/>
        <rFont val="ARS Maquette Medium"/>
      </rPr>
      <t>• Human rights assessment outcomes</t>
    </r>
  </si>
  <si>
    <r>
      <rPr>
        <sz val="10"/>
        <color rgb="FF000000"/>
        <rFont val="ARS Maquette Medium"/>
      </rPr>
      <t xml:space="preserve">	</t>
    </r>
    <r>
      <rPr>
        <sz val="10"/>
        <color rgb="FF303C42"/>
        <rFont val="ARS Maquette Medium"/>
      </rPr>
      <t>• Training completions</t>
    </r>
  </si>
  <si>
    <r>
      <rPr>
        <sz val="10"/>
        <color rgb="FF000000"/>
        <rFont val="ARS Maquette Medium"/>
      </rPr>
      <t xml:space="preserve">	</t>
    </r>
    <r>
      <rPr>
        <sz val="10"/>
        <color rgb="FF303C42"/>
        <rFont val="ARS Maquette Medium"/>
      </rPr>
      <t>• Compliance with applicable laws and regulations</t>
    </r>
  </si>
  <si>
    <r>
      <rPr>
        <sz val="10"/>
        <color rgb="FF000000"/>
        <rFont val="ARS Maquette Medium"/>
      </rPr>
      <t xml:space="preserve">	</t>
    </r>
    <r>
      <rPr>
        <sz val="10"/>
        <color rgb="FF303C42"/>
        <rFont val="ARS Maquette Medium"/>
      </rPr>
      <t>• Conflict Minerals Statement</t>
    </r>
  </si>
  <si>
    <r>
      <rPr>
        <sz val="10"/>
        <color rgb="FF000000"/>
        <rFont val="ARS Maquette Medium"/>
      </rPr>
      <t xml:space="preserve">	</t>
    </r>
    <r>
      <rPr>
        <sz val="10"/>
        <color rgb="FF303C42"/>
        <rFont val="ARS Maquette Medium"/>
      </rPr>
      <t>• Transparency International’s Corruption Perception Index</t>
    </r>
  </si>
  <si>
    <r>
      <rPr>
        <sz val="10"/>
        <color rgb="FF000000"/>
        <rFont val="ARS Maquette Medium"/>
      </rPr>
      <t xml:space="preserve">	</t>
    </r>
    <r>
      <rPr>
        <sz val="10"/>
        <color rgb="FF303C42"/>
        <rFont val="ARS Maquette Medium"/>
      </rPr>
      <t>• Cybersecurity</t>
    </r>
  </si>
  <si>
    <r>
      <rPr>
        <sz val="10"/>
        <color rgb="FF000000"/>
        <rFont val="ARS Maquette Medium"/>
      </rPr>
      <t xml:space="preserve">	</t>
    </r>
    <r>
      <rPr>
        <sz val="10"/>
        <color rgb="FF303C42"/>
        <rFont val="ARS Maquette Medium"/>
      </rPr>
      <t>• Modern slavery metrics</t>
    </r>
  </si>
  <si>
    <r>
      <rPr>
        <sz val="10"/>
        <color rgb="FF000000"/>
        <rFont val="ARS Maquette Medium"/>
      </rPr>
      <t xml:space="preserve">	</t>
    </r>
    <r>
      <rPr>
        <sz val="10"/>
        <color rgb="FF303C42"/>
        <rFont val="ARS Maquette Medium"/>
      </rPr>
      <t>• Top 10 countries by spend volume</t>
    </r>
  </si>
  <si>
    <r>
      <rPr>
        <sz val="10"/>
        <color rgb="FF000000"/>
        <rFont val="ARS Maquette Medium"/>
      </rPr>
      <t xml:space="preserve">	</t>
    </r>
    <r>
      <rPr>
        <sz val="10"/>
        <color rgb="FF303C42"/>
        <rFont val="ARS Maquette Medium"/>
      </rPr>
      <t>• Suppliers and supplier spend by very high and high risk industry</t>
    </r>
  </si>
  <si>
    <r>
      <rPr>
        <sz val="10"/>
        <color rgb="FF000000"/>
        <rFont val="ARS Maquette Medium"/>
      </rPr>
      <t xml:space="preserve">	</t>
    </r>
    <r>
      <rPr>
        <sz val="10"/>
        <color rgb="FF303C42"/>
        <rFont val="ARS Maquette Medium"/>
      </rPr>
      <t>• Maritime activities and due diligence</t>
    </r>
  </si>
  <si>
    <r>
      <rPr>
        <sz val="10"/>
        <color rgb="FF000000"/>
        <rFont val="ARS Maquette Medium"/>
      </rPr>
      <t xml:space="preserve">	</t>
    </r>
    <r>
      <rPr>
        <sz val="10"/>
        <color rgb="FF303C42"/>
        <rFont val="ARS Maquette Medium"/>
      </rPr>
      <t>• Closure planning</t>
    </r>
  </si>
  <si>
    <t>(1) Human rights assessments were not conducted at Cerro Matoso which was divested in December 2025, or at Mozal Aluminium which was transitioned to care and maintenance in March 2026.
(2) Priority issue areas are informed by identified gaps and opportunities to strengthen management approaches and potential level of involvement.</t>
  </si>
  <si>
    <r>
      <rPr>
        <sz val="10"/>
        <color rgb="FF000000"/>
        <rFont val="ARS Maquette Medium"/>
      </rPr>
      <t xml:space="preserve">	</t>
    </r>
    <r>
      <rPr>
        <sz val="10"/>
        <color rgb="FF303C42"/>
        <rFont val="ARS Maquette Medium"/>
      </rPr>
      <t xml:space="preserve">• Community health and wellbeing
</t>
    </r>
    <r>
      <rPr>
        <sz val="10"/>
        <color rgb="FF000000"/>
        <rFont val="ARS Maquette Medium"/>
      </rPr>
      <t xml:space="preserve">	</t>
    </r>
    <r>
      <rPr>
        <sz val="10"/>
        <color rgb="FF303C42"/>
        <rFont val="ARS Maquette Medium"/>
      </rPr>
      <t xml:space="preserve">• Seafarer welfare: effectiveness of escalation protocols and support mechanisms
</t>
    </r>
    <r>
      <rPr>
        <sz val="10"/>
        <color rgb="FF000000"/>
        <rFont val="ARS Maquette Medium"/>
      </rPr>
      <t xml:space="preserve">	</t>
    </r>
    <r>
      <rPr>
        <sz val="10"/>
        <color rgb="FF303C42"/>
        <rFont val="ARS Maquette Medium"/>
      </rPr>
      <t>• Workplace discrimination, mental health and psychosocial safety</t>
    </r>
  </si>
  <si>
    <r>
      <rPr>
        <sz val="10"/>
        <color rgb="FF000000"/>
        <rFont val="ARS Maquette Medium"/>
      </rPr>
      <t xml:space="preserve">	</t>
    </r>
    <r>
      <rPr>
        <sz val="10"/>
        <color rgb="FF303C42"/>
        <rFont val="ARS Maquette Medium"/>
      </rPr>
      <t>• Economic participation opportunities</t>
    </r>
  </si>
  <si>
    <r>
      <rPr>
        <sz val="10"/>
        <color rgb="FF000000"/>
        <rFont val="ARS Maquette Medium"/>
      </rPr>
      <t xml:space="preserve">	</t>
    </r>
    <r>
      <rPr>
        <sz val="10"/>
        <color rgb="FF303C42"/>
        <rFont val="ARS Maquette Medium"/>
      </rPr>
      <t xml:space="preserve">• Resilience to extreme weather events
</t>
    </r>
    <r>
      <rPr>
        <sz val="10"/>
        <color rgb="FF000000"/>
        <rFont val="ARS Maquette Medium"/>
      </rPr>
      <t xml:space="preserve">	</t>
    </r>
    <r>
      <rPr>
        <sz val="10"/>
        <color rgb="FF303C42"/>
        <rFont val="ARS Maquette Medium"/>
      </rPr>
      <t>• Water stewardship and management</t>
    </r>
  </si>
  <si>
    <r>
      <rPr>
        <sz val="10"/>
        <color rgb="FF000000"/>
        <rFont val="ARS Maquette Medium"/>
      </rPr>
      <t xml:space="preserve">	</t>
    </r>
    <r>
      <rPr>
        <sz val="10"/>
        <color rgb="FF303C42"/>
        <rFont val="ARS Maquette Medium"/>
      </rPr>
      <t xml:space="preserve">• Supplier labour rights
</t>
    </r>
    <r>
      <rPr>
        <sz val="10"/>
        <color rgb="FF000000"/>
        <rFont val="ARS Maquette Medium"/>
      </rPr>
      <t xml:space="preserve">	</t>
    </r>
    <r>
      <rPr>
        <sz val="10"/>
        <color rgb="FF303C42"/>
        <rFont val="ARS Maquette Medium"/>
      </rPr>
      <t>• Community health and wellbeing</t>
    </r>
  </si>
  <si>
    <r>
      <rPr>
        <sz val="10"/>
        <color rgb="FF000000"/>
        <rFont val="ARS Maquette Medium"/>
      </rPr>
      <t xml:space="preserve">	</t>
    </r>
    <r>
      <rPr>
        <sz val="10"/>
        <color rgb="FF303C42"/>
        <rFont val="ARS Maquette Medium"/>
      </rPr>
      <t xml:space="preserve">•  Community health and wellbeing
</t>
    </r>
    <r>
      <rPr>
        <sz val="10"/>
        <color rgb="FF000000"/>
        <rFont val="ARS Maquette Medium"/>
      </rPr>
      <t xml:space="preserve">	</t>
    </r>
    <r>
      <rPr>
        <sz val="10"/>
        <color rgb="FF303C42"/>
        <rFont val="ARS Maquette Medium"/>
      </rPr>
      <t>•  Supplier labour rights: late payments to suppliers 
   • Workplace health and safety</t>
    </r>
  </si>
  <si>
    <r>
      <rPr>
        <sz val="10"/>
        <color rgb="FF000000"/>
        <rFont val="ARS Maquette Medium"/>
      </rPr>
      <t xml:space="preserve">	</t>
    </r>
    <r>
      <rPr>
        <sz val="10"/>
        <color rgb="FF303C42"/>
        <rFont val="ARS Maquette Medium"/>
      </rPr>
      <t xml:space="preserve">• Access to land and economic participation opportunities
</t>
    </r>
    <r>
      <rPr>
        <sz val="10"/>
        <color rgb="FF000000"/>
        <rFont val="ARS Maquette Medium"/>
      </rPr>
      <t xml:space="preserve">	</t>
    </r>
    <r>
      <rPr>
        <sz val="10"/>
        <color rgb="FF303C42"/>
        <rFont val="ARS Maquette Medium"/>
      </rPr>
      <t xml:space="preserve">• Impact on community amenity
</t>
    </r>
    <r>
      <rPr>
        <sz val="10"/>
        <color rgb="FF000000"/>
        <rFont val="ARS Maquette Medium"/>
      </rPr>
      <t xml:space="preserve">	</t>
    </r>
    <r>
      <rPr>
        <sz val="10"/>
        <color rgb="FF303C42"/>
        <rFont val="ARS Maquette Medium"/>
      </rPr>
      <t>• Cultural heritage</t>
    </r>
  </si>
  <si>
    <r>
      <t>Key human rights and labour risks identified during independent audits</t>
    </r>
    <r>
      <rPr>
        <vertAlign val="superscript"/>
        <sz val="10"/>
        <color rgb="FF303C42"/>
        <rFont val="ARS Maquette Medium"/>
      </rPr>
      <t>(3)</t>
    </r>
  </si>
  <si>
    <r>
      <t>Number of supplier self-assessment questionnaires completed</t>
    </r>
    <r>
      <rPr>
        <vertAlign val="superscript"/>
        <sz val="10"/>
        <color rgb="FF303C42"/>
        <rFont val="ARS Maquette Medium"/>
      </rPr>
      <t>(2)</t>
    </r>
  </si>
  <si>
    <t>(1) Includes all suppliers and potential suppliers assessed, including those not progressed. Supplier numbers remained stable in FY26 as EcoVadis was primarily used for due diligence assessments rather than supplier onboarding prior to the transition to Diligent in March 2026.
(2) Includes suppliers accepted for onboarding, pending approval and not accepted.
(3) For information on how we manage these risks, refer to our Modern Slavery Statement 2026 and our Annual Report 2026, available at www.south32.net.</t>
  </si>
  <si>
    <r>
      <rPr>
        <sz val="10"/>
        <color rgb="FF000000"/>
        <rFont val="ARS Maquette Medium"/>
      </rPr>
      <t xml:space="preserve">	</t>
    </r>
    <r>
      <rPr>
        <sz val="10"/>
        <color rgb="FF303C42"/>
        <rFont val="ARS Maquette Medium"/>
      </rPr>
      <t>• Landholdings, disturbed land, rehabilitated land</t>
    </r>
  </si>
  <si>
    <r>
      <rPr>
        <sz val="10"/>
        <color rgb="FF000000"/>
        <rFont val="ARS Maquette Medium"/>
      </rPr>
      <t xml:space="preserve">	</t>
    </r>
    <r>
      <rPr>
        <sz val="10"/>
        <color rgb="FF303C42"/>
        <rFont val="ARS Maquette Medium"/>
      </rPr>
      <t>• Landholdings terms and definitions</t>
    </r>
  </si>
  <si>
    <r>
      <rPr>
        <sz val="10"/>
        <color rgb="FF000000"/>
        <rFont val="ARS Maquette Medium"/>
      </rPr>
      <t xml:space="preserve">	</t>
    </r>
    <r>
      <rPr>
        <sz val="10"/>
        <color rgb="FF303C42"/>
        <rFont val="ARS Maquette Medium"/>
      </rPr>
      <t>• Ecological sensitivity and biodiversity management</t>
    </r>
  </si>
  <si>
    <r>
      <rPr>
        <sz val="10"/>
        <color rgb="FF000000"/>
        <rFont val="ARS Maquette Medium"/>
      </rPr>
      <t xml:space="preserve">	</t>
    </r>
    <r>
      <rPr>
        <sz val="10"/>
        <color rgb="FF303C42"/>
        <rFont val="ARS Maquette Medium"/>
      </rPr>
      <t>• IUCN Red List species</t>
    </r>
  </si>
  <si>
    <r>
      <rPr>
        <sz val="10"/>
        <color rgb="FF000000"/>
        <rFont val="ARS Maquette Medium"/>
      </rPr>
      <t xml:space="preserve">	</t>
    </r>
    <r>
      <rPr>
        <sz val="10"/>
        <color rgb="FF303C42"/>
        <rFont val="ARS Maquette Medium"/>
      </rPr>
      <t>• Protected areas and key biodiversity areas</t>
    </r>
  </si>
  <si>
    <r>
      <rPr>
        <sz val="10"/>
        <color rgb="FF000000"/>
        <rFont val="ARS Maquette Medium"/>
      </rPr>
      <t xml:space="preserve">	</t>
    </r>
    <r>
      <rPr>
        <sz val="10"/>
        <color rgb="FF303C42"/>
        <rFont val="ARS Maquette Medium"/>
      </rPr>
      <t>• Biodiversity offsets</t>
    </r>
  </si>
  <si>
    <r>
      <rPr>
        <sz val="10"/>
        <color rgb="FF000000"/>
        <rFont val="ARS Maquette Medium"/>
      </rPr>
      <t xml:space="preserve">	</t>
    </r>
    <r>
      <rPr>
        <sz val="10"/>
        <color rgb="FF303C42"/>
        <rFont val="ARS Maquette Medium"/>
      </rPr>
      <t>• Biodiversity terms and definitions</t>
    </r>
  </si>
  <si>
    <r>
      <rPr>
        <sz val="10"/>
        <color rgb="FF000000"/>
        <rFont val="ARS Maquette Medium"/>
      </rPr>
      <t xml:space="preserve">	</t>
    </r>
    <r>
      <rPr>
        <sz val="10"/>
        <color rgb="FF303C42"/>
        <rFont val="ARS Maquette Medium"/>
      </rPr>
      <t xml:space="preserve">• Water accounting overview </t>
    </r>
  </si>
  <si>
    <r>
      <rPr>
        <sz val="10"/>
        <color rgb="FF000000"/>
        <rFont val="ARS Maquette Medium"/>
      </rPr>
      <t xml:space="preserve">	</t>
    </r>
    <r>
      <rPr>
        <sz val="10"/>
        <color rgb="FF303C42"/>
        <rFont val="ARS Maquette Medium"/>
      </rPr>
      <t>• Water performance by operation and source/destination</t>
    </r>
  </si>
  <si>
    <r>
      <rPr>
        <sz val="10"/>
        <color rgb="FF000000"/>
        <rFont val="ARS Maquette Medium"/>
      </rPr>
      <t xml:space="preserve">	</t>
    </r>
    <r>
      <rPr>
        <sz val="10"/>
        <color rgb="FF303C42"/>
        <rFont val="ARS Maquette Medium"/>
      </rPr>
      <t>• Water performance by quality and source/destination</t>
    </r>
  </si>
  <si>
    <r>
      <rPr>
        <sz val="10"/>
        <color rgb="FF000000"/>
        <rFont val="ARS Maquette Medium"/>
      </rPr>
      <t xml:space="preserve">	</t>
    </r>
    <r>
      <rPr>
        <sz val="10"/>
        <color rgb="FF303C42"/>
        <rFont val="ARS Maquette Medium"/>
      </rPr>
      <t xml:space="preserve">• Significant non-compliances with water quality permits, standards, and regulations </t>
    </r>
  </si>
  <si>
    <r>
      <rPr>
        <sz val="10"/>
        <color rgb="FF000000"/>
        <rFont val="ARS Maquette Medium"/>
      </rPr>
      <t xml:space="preserve">	</t>
    </r>
    <r>
      <rPr>
        <sz val="10"/>
        <color rgb="FF303C42"/>
        <rFont val="ARS Maquette Medium"/>
      </rPr>
      <t>• Water accounting terms and definitions</t>
    </r>
  </si>
  <si>
    <r>
      <rPr>
        <sz val="10"/>
        <color rgb="FF000000"/>
        <rFont val="ARS Maquette Medium"/>
      </rPr>
      <t xml:space="preserve">	</t>
    </r>
    <r>
      <rPr>
        <sz val="10"/>
        <color rgb="FF303C42"/>
        <rFont val="ARS Maquette Medium"/>
      </rPr>
      <t>• Air emissions</t>
    </r>
  </si>
  <si>
    <r>
      <rPr>
        <sz val="10"/>
        <color rgb="FF000000"/>
        <rFont val="ARS Maquette Medium"/>
      </rPr>
      <t xml:space="preserve">	</t>
    </r>
    <r>
      <rPr>
        <sz val="10"/>
        <color rgb="FF303C42"/>
        <rFont val="ARS Maquette Medium"/>
      </rPr>
      <t>• Mineral waste generated, diverted and disposed</t>
    </r>
  </si>
  <si>
    <r>
      <rPr>
        <sz val="10"/>
        <color rgb="FF000000"/>
        <rFont val="ARS Maquette Medium"/>
      </rPr>
      <t xml:space="preserve">	</t>
    </r>
    <r>
      <rPr>
        <sz val="10"/>
        <color rgb="FF303C42"/>
        <rFont val="ARS Maquette Medium"/>
      </rPr>
      <t>• Non-mineral waste generated, diverted and disposed</t>
    </r>
  </si>
  <si>
    <r>
      <rPr>
        <sz val="10"/>
        <color rgb="FF000000"/>
        <rFont val="ARS Maquette Medium"/>
      </rPr>
      <t xml:space="preserve">	</t>
    </r>
    <r>
      <rPr>
        <sz val="10"/>
        <color rgb="FF303C42"/>
        <rFont val="ARS Maquette Medium"/>
      </rPr>
      <t>• Contamination</t>
    </r>
  </si>
  <si>
    <r>
      <rPr>
        <sz val="10"/>
        <color rgb="FF000000"/>
        <rFont val="ARS Maquette Medium"/>
      </rPr>
      <t xml:space="preserve">	</t>
    </r>
    <r>
      <rPr>
        <sz val="10"/>
        <color rgb="FF303C42"/>
        <rFont val="ARS Maquette Medium"/>
      </rPr>
      <t>• Environmental incidents</t>
    </r>
  </si>
  <si>
    <r>
      <rPr>
        <sz val="10"/>
        <color rgb="FF000000"/>
        <rFont val="ARS Maquette Medium"/>
      </rPr>
      <t xml:space="preserve">	</t>
    </r>
    <r>
      <rPr>
        <sz val="10"/>
        <color rgb="FF303C42"/>
        <rFont val="ARS Maquette Medium"/>
      </rPr>
      <t>• Tailings waste</t>
    </r>
  </si>
  <si>
    <r>
      <rPr>
        <sz val="10"/>
        <color rgb="FF000000"/>
        <rFont val="ARS Maquette Medium"/>
      </rPr>
      <t xml:space="preserve">	</t>
    </r>
    <r>
      <rPr>
        <sz val="10"/>
        <color rgb="FF303C42"/>
        <rFont val="ARS Maquette Medium"/>
      </rPr>
      <t>• Energy use - continuing operations basis</t>
    </r>
  </si>
  <si>
    <r>
      <rPr>
        <sz val="10"/>
        <color rgb="FF000000"/>
        <rFont val="ARS Maquette Medium"/>
      </rPr>
      <t xml:space="preserve">	</t>
    </r>
    <r>
      <rPr>
        <sz val="10"/>
        <color rgb="FF303C42"/>
        <rFont val="ARS Maquette Medium"/>
      </rPr>
      <t>• Energy use - total operations basis</t>
    </r>
  </si>
  <si>
    <r>
      <rPr>
        <sz val="10"/>
        <color rgb="FF000000"/>
        <rFont val="ARS Maquette Medium"/>
      </rPr>
      <t xml:space="preserve">	</t>
    </r>
    <r>
      <rPr>
        <sz val="10"/>
        <color rgb="FF303C42"/>
        <rFont val="ARS Maquette Medium"/>
      </rPr>
      <t>• Copper equivalent production, revenue, capital expenditure and GHG emissions intensity, by commodity and operation</t>
    </r>
  </si>
  <si>
    <r>
      <rPr>
        <sz val="10"/>
        <color rgb="FF000000"/>
        <rFont val="ARS Maquette Medium"/>
      </rPr>
      <t xml:space="preserve">	</t>
    </r>
    <r>
      <rPr>
        <sz val="10"/>
        <color rgb="FF303C42"/>
        <rFont val="ARS Maquette Medium"/>
      </rPr>
      <t>• GHG emissions (Scope 1, scope 2 and scope 3) - total operations basis</t>
    </r>
  </si>
  <si>
    <r>
      <rPr>
        <sz val="10"/>
        <color rgb="FF000000"/>
        <rFont val="ARS Maquette Medium"/>
      </rPr>
      <t xml:space="preserve">	</t>
    </r>
    <r>
      <rPr>
        <sz val="10"/>
        <color rgb="FF303C42"/>
        <rFont val="ARS Maquette Medium"/>
      </rPr>
      <t>• GHG emissions intensity</t>
    </r>
  </si>
  <si>
    <r>
      <rPr>
        <sz val="10"/>
        <color rgb="FF000000"/>
        <rFont val="ARS Maquette Medium"/>
      </rPr>
      <t xml:space="preserve">	</t>
    </r>
    <r>
      <rPr>
        <sz val="10"/>
        <color rgb="FF303C42"/>
        <rFont val="ARS Maquette Medium"/>
      </rPr>
      <t>• GHG emissions (Scope 1, scope 2 and scope 3) - continuing operations basis</t>
    </r>
  </si>
  <si>
    <r>
      <rPr>
        <sz val="10"/>
        <color rgb="FF000000"/>
        <rFont val="ARS Maquette Medium"/>
      </rPr>
      <t xml:space="preserve">	</t>
    </r>
    <r>
      <rPr>
        <sz val="10"/>
        <color rgb="FF303C42"/>
        <rFont val="ARS Maquette Medium"/>
      </rPr>
      <t>• Emission limiting regulations</t>
    </r>
  </si>
  <si>
    <r>
      <rPr>
        <sz val="10"/>
        <color rgb="FF000000"/>
        <rFont val="ARS Maquette Medium"/>
      </rPr>
      <t xml:space="preserve">	</t>
    </r>
    <r>
      <rPr>
        <sz val="10"/>
        <color rgb="FF303C42"/>
        <rFont val="ARS Maquette Medium"/>
      </rPr>
      <t>• Carbon credits retired</t>
    </r>
  </si>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</sst>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164" formatCode="#0_)%;\(#0\)%;#0_)%;_(@_)"/>
    <numFmt numFmtId="165" formatCode="#0.00_)%;\(#0.00\)%;#0.00_)%;_(@_)"/>
    <numFmt numFmtId="166" formatCode="#0.0_)%;\(#0.0\)%;#0.0_)%;_(@_)"/>
    <numFmt numFmtId="167" formatCode="#,##0;&quot;-&quot;#,##0;#,##0;_(@_)"/>
    <numFmt numFmtId="168" formatCode="#,##0.0;&quot;-&quot;#,##0.0;#,##0.0;_(@_)"/>
    <numFmt numFmtId="169" formatCode="#,##0;&quot;-&quot;#,##0;&quot;-&quot;;_(@_)"/>
    <numFmt numFmtId="170" formatCode="#0.#######################;&quot;-&quot;#0.#######################;#0.#######################;_(@_)"/>
    <numFmt numFmtId="171" formatCode="#0;&quot;-&quot;#0;#0;_(@_)"/>
    <numFmt numFmtId="172" formatCode="#0.0;&quot;-&quot;#0.0;#0.0;_(@_)"/>
    <numFmt numFmtId="173" formatCode="#,##0.0;&quot;-&quot;#,##0.0;&quot;-&quot;;_(@_)"/>
    <numFmt numFmtId="174" formatCode="&quot;&quot;* #,##0_);&quot;&quot;* \(#,##0\);&quot;&quot;* #,##0_);_(@_)"/>
    <numFmt numFmtId="175" formatCode="&quot;&quot;#,##0_);&quot;&quot;\(#,##0\);&quot;&quot;#,##0_);_(@_)"/>
    <numFmt numFmtId="176" formatCode="#0_)%;\(#0\)%;&quot;-&quot;_)\%;_(@_)"/>
    <numFmt numFmtId="177" formatCode="&quot;&quot;* #,##0_);&quot;&quot;* \(#,##0\);&quot;&quot;* &quot;-&quot;_);_(@_)"/>
    <numFmt numFmtId="178" formatCode="#,##0.00;&quot;-&quot;#,##0.00;&quot;-&quot;;_(@_)"/>
    <numFmt numFmtId="179" formatCode="&quot;&quot;* #,##0.00_);&quot;&quot;* \(#,##0.00\);&quot;&quot;* &quot;-&quot;_);_(@_)"/>
    <numFmt numFmtId="180" formatCode="#,##0,,;\(#,##0,,\);#,##0,,;_(@_)"/>
    <numFmt numFmtId="181" formatCode="#,##0;\(#,##0\);#,##0;_(@_)"/>
    <numFmt numFmtId="182" formatCode="#,##0,,;\(#,##0,,\);&quot;-&quot;;_(@_)"/>
    <numFmt numFmtId="183" formatCode="#,##0;&quot;-&quot;#,##0;&quot;–&quot;;_(@_)"/>
    <numFmt numFmtId="184" formatCode="#,##0.#######################;&quot;-&quot;#,##0.#######################;#,##0.#######################;_(@_)"/>
    <numFmt numFmtId="185" formatCode="&quot;&quot;* #,##0.0,,_);&quot;&quot;* \(#,##0.0,,\);&quot;&quot;* #,##0.0,,_);_(@_)"/>
    <numFmt numFmtId="186" formatCode="&quot;&quot;#,##0.0,,;&quot;-&quot;&quot;&quot;#,##0.0,,;&quot;&quot;#,##0.0,,;_(@_)"/>
    <numFmt numFmtId="187" formatCode="&quot;&quot;* #,##0.00_);&quot;&quot;* \(#,##0.00\);&quot;&quot;* #,##0.00_);_(@_)"/>
    <numFmt numFmtId="188" formatCode="#,##0.0,,;&quot;-&quot;#,##0.0,,;#,##0.0,,;_(@_)"/>
    <numFmt numFmtId="189" formatCode="#,##0,,;&quot;-&quot;#,##0,,;#,##0,,;_(@_)"/>
    <numFmt numFmtId="190" formatCode="#0.0_)%;\(#0.0\)%;&quot;-&quot;_)\%;_(@_)"/>
    <numFmt numFmtId="191" formatCode="#,##0,,;&quot;-&quot;#,##0,,;&quot;—&quot;;_(@_)"/>
    <numFmt numFmtId="192" formatCode="* #,##0,,;* \(#,##0,,\);* &quot;—&quot;;_(@_)"/>
    <numFmt numFmtId="193" formatCode="&quot;&quot;* #,##0.0_);&quot;&quot;* \(#,##0.0\);&quot;&quot;* #,##0.0_);_(@_)"/>
    <numFmt numFmtId="194" formatCode="d/m/yyyy"/>
    <numFmt numFmtId="195" formatCode="&quot;&quot;* #,##0.00,,_);&quot;&quot;* \(#,##0.00,,\);&quot;&quot;* #,##0.00,,_);_(@_)"/>
  </numFmts>
  <fonts count="98">
    <font>
      <sz val="10"/>
      <name val="Arial"/>
    </font>
    <font>
      <sz val="7.5"/>
      <color rgb="FF303C42"/>
      <name val="ARS Maquette Pro Light"/>
      <family val="3"/>
    </font>
    <font>
      <sz val="8"/>
      <color rgb="FF303C42"/>
      <name val="ARS Maquette Pro Light"/>
      <family val="3"/>
    </font>
    <font>
      <b/>
      <sz val="7"/>
      <color rgb="FF303C42"/>
      <name val="ARS Maquette Pro"/>
      <family val="3"/>
    </font>
    <font>
      <sz val="7.5"/>
      <color rgb="FF838A8E"/>
      <name val="ARS Maquette Pro Light"/>
      <family val="3"/>
    </font>
    <font>
      <sz val="8"/>
      <color rgb="FF303C42"/>
      <name val="ARS Maquette Medium"/>
    </font>
    <font>
      <sz val="6"/>
      <color rgb="FF303C42"/>
      <name val="ARS Maquette Pro Light"/>
      <family val="3"/>
    </font>
    <font>
      <sz val="6"/>
      <color rgb="FF303C42"/>
      <name val="ARS Maquette Pro"/>
      <family val="3"/>
    </font>
    <font>
      <sz val="7.5"/>
      <color rgb="FF2F3B41"/>
      <name val="ARS Maquette Pro Light"/>
      <family val="3"/>
    </font>
    <font>
      <sz val="6"/>
      <color rgb="FF414042"/>
      <name val="ARS Maquette Pro Light"/>
      <family val="3"/>
    </font>
    <font>
      <sz val="7"/>
      <color rgb="FF303C42"/>
      <name val="ARS Maquette Pro Light"/>
      <family val="3"/>
    </font>
    <font>
      <sz val="10"/>
      <color rgb="FF303C42"/>
      <name val="ARS Maquette Pro Light"/>
      <family val="3"/>
    </font>
    <font>
      <sz val="7"/>
      <color rgb="FF303C42"/>
      <name val="ARS Maquette Pro"/>
      <family val="3"/>
    </font>
    <font>
      <sz val="7"/>
      <color rgb="FF303C42"/>
      <name val="ARS Maquette Medium"/>
    </font>
    <font>
      <sz val="7.5"/>
      <color rgb="FF303C42"/>
      <name val="ARS Maquette Medium"/>
    </font>
    <font>
      <i/>
      <u/>
      <sz val="8"/>
      <color rgb="FF303C42"/>
      <name val="ARS Maquette Pro Light"/>
      <family val="3"/>
    </font>
    <font>
      <sz val="9"/>
      <color rgb="FF303C42"/>
      <name val="ARS Maquette Medium"/>
    </font>
    <font>
      <sz val="8"/>
      <color rgb="FF000000"/>
      <name val="ARS Maquette Pro Light"/>
      <family val="3"/>
    </font>
    <font>
      <sz val="11"/>
      <color rgb="FF303C42"/>
      <name val="ARS Maquette Black"/>
    </font>
    <font>
      <sz val="7.5"/>
      <color rgb="FFFFFFFF"/>
      <name val="ARS Maquette Medium"/>
    </font>
    <font>
      <sz val="7"/>
      <color rgb="FF838A8E"/>
      <name val="ARS Maquette Pro Light"/>
      <family val="3"/>
    </font>
    <font>
      <sz val="9"/>
      <color rgb="FF838A8E"/>
      <name val="ARS Maquette Pro Light"/>
      <family val="3"/>
    </font>
    <font>
      <sz val="20"/>
      <color rgb="FFFFFFFF"/>
      <name val="ARS Maquette Pro Light"/>
      <family val="3"/>
    </font>
    <font>
      <b/>
      <sz val="10"/>
      <color rgb="FFFFFFFF"/>
      <name val="ARS Maquette Pro"/>
      <family val="3"/>
    </font>
    <font>
      <sz val="9"/>
      <color rgb="FF303C42"/>
      <name val="ARS Maquette Pro Light"/>
      <family val="3"/>
    </font>
    <font>
      <sz val="12"/>
      <color rgb="FF303C42"/>
      <name val="ARS Maquette Black"/>
    </font>
    <font>
      <sz val="8"/>
      <color rgb="FFFF0090"/>
      <name val="ARS Maquette Pro Light"/>
      <family val="3"/>
    </font>
    <font>
      <sz val="20"/>
      <color rgb="FF303C42"/>
      <name val="ARS Maquette Pro Light"/>
      <family val="3"/>
    </font>
    <font>
      <sz val="11"/>
      <color rgb="FF838A8E"/>
      <name val="ARS Maquette Pro Light"/>
      <family val="3"/>
    </font>
    <font>
      <sz val="12"/>
      <color rgb="FF303C42"/>
      <name val="ARS Maquette Pro Light"/>
      <family val="3"/>
    </font>
    <font>
      <sz val="40"/>
      <color rgb="FFFF0090"/>
      <name val="ARS Maquette Pro Light"/>
      <family val="3"/>
    </font>
    <font>
      <sz val="16"/>
      <color rgb="FFEE3124"/>
      <name val="Wingdings"/>
      <charset val="2"/>
    </font>
    <font>
      <sz val="16"/>
      <color rgb="FF008755"/>
      <name val="Wingdings"/>
      <charset val="2"/>
    </font>
    <font>
      <b/>
      <sz val="9"/>
      <color rgb="FF303C42"/>
      <name val="ARS Maquette Medium"/>
    </font>
    <font>
      <b/>
      <i/>
      <sz val="9"/>
      <color rgb="FF303C42"/>
      <name val="ARS Maquette Medium"/>
    </font>
    <font>
      <sz val="9"/>
      <color rgb="FFFF0090"/>
      <name val="ARS Maquette Medium"/>
    </font>
    <font>
      <b/>
      <sz val="10"/>
      <color rgb="FF303C42"/>
      <name val="ARS Maquette Medium"/>
    </font>
    <font>
      <sz val="8"/>
      <color rgb="FFFF0090"/>
      <name val="ARS Maquette Medium"/>
    </font>
    <font>
      <i/>
      <sz val="8"/>
      <color rgb="FF303C42"/>
      <name val="ARS Maquette Medium"/>
    </font>
    <font>
      <b/>
      <sz val="10"/>
      <color rgb="FF000000"/>
      <name val="ARS Maquette Medium"/>
    </font>
    <font>
      <vertAlign val="superscript"/>
      <sz val="9"/>
      <color rgb="FF303C42"/>
      <name val="ARS Maquette Medium"/>
    </font>
    <font>
      <b/>
      <vertAlign val="superscript"/>
      <sz val="9"/>
      <color rgb="FF303C42"/>
      <name val="ARS Maquette Medium"/>
    </font>
    <font>
      <sz val="10"/>
      <name val="Arial"/>
      <family val="2"/>
    </font>
    <font>
      <sz val="20"/>
      <color rgb="FF303C42"/>
      <name val="ARS Maquette Medium"/>
    </font>
    <font>
      <sz val="10"/>
      <name val="ARS Maquette Medium"/>
    </font>
    <font>
      <sz val="10"/>
      <color rgb="FF303C42"/>
      <name val="ARS Maquette Medium"/>
    </font>
    <font>
      <sz val="10"/>
      <color rgb="FF000000"/>
      <name val="ARS Maquette Medium"/>
    </font>
    <font>
      <sz val="10"/>
      <color rgb="FFFF0090"/>
      <name val="ARS Maquette Medium"/>
    </font>
    <font>
      <b/>
      <sz val="8"/>
      <color rgb="FF303C42"/>
      <name val="ARS Maquette Medium"/>
    </font>
    <font>
      <u/>
      <sz val="10"/>
      <color rgb="FF303C42"/>
      <name val="Arial"/>
      <family val="2"/>
    </font>
    <font>
      <u/>
      <sz val="10"/>
      <color theme="4"/>
      <name val="Arial"/>
      <family val="2"/>
    </font>
    <font>
      <b/>
      <sz val="10"/>
      <color rgb="FF303C42"/>
      <name val="ARS Maquette Black"/>
    </font>
    <font>
      <u/>
      <sz val="10"/>
      <color rgb="FF303C42"/>
      <name val="ARS Maquette Medium"/>
    </font>
    <font>
      <i/>
      <u/>
      <sz val="10"/>
      <color rgb="FF303C42"/>
      <name val="ARS Maquette Medium"/>
    </font>
    <font>
      <u/>
      <sz val="9"/>
      <color rgb="FF303C42"/>
      <name val="ARS Maquette Medium"/>
    </font>
    <font>
      <vertAlign val="superscript"/>
      <sz val="10"/>
      <color rgb="FF303C42"/>
      <name val="ARS Maquette Medium"/>
    </font>
    <font>
      <b/>
      <sz val="10"/>
      <name val="ARS Maquette Medium"/>
    </font>
    <font>
      <sz val="10"/>
      <color rgb="FF303C42"/>
      <name val="ARS Maquette Medium"/>
      <charset val="2"/>
    </font>
    <font>
      <i/>
      <sz val="10"/>
      <color rgb="FF303C42"/>
      <name val="ARS Maquette Medium"/>
    </font>
    <font>
      <i/>
      <sz val="7.5"/>
      <color rgb="FF303C42"/>
      <name val="ARS Maquette Medium"/>
    </font>
    <font>
      <sz val="8"/>
      <color rgb="FF000000"/>
      <name val="ARS Maquette Medium"/>
    </font>
    <font>
      <b/>
      <sz val="10"/>
      <color rgb="FF838A8D"/>
      <name val="ARS Maquette Medium"/>
    </font>
    <font>
      <vertAlign val="subscript"/>
      <sz val="8"/>
      <color rgb="FF303C42"/>
      <name val="ARS Maquette Medium"/>
    </font>
    <font>
      <sz val="7.5"/>
      <color rgb="FFFF0090"/>
      <name val="ARS Maquette Medium"/>
    </font>
    <font>
      <vertAlign val="subscript"/>
      <sz val="10"/>
      <color rgb="FF303C42"/>
      <name val="ARS Maquette Medium"/>
    </font>
    <font>
      <b/>
      <i/>
      <sz val="10"/>
      <color rgb="FF303C42"/>
      <name val="ARS Maquette Medium"/>
    </font>
    <font>
      <b/>
      <vertAlign val="superscript"/>
      <sz val="10"/>
      <color rgb="FF303C42"/>
      <name val="ARS Maquette Medium"/>
    </font>
    <font>
      <b/>
      <sz val="10"/>
      <color rgb="FFFFFFFF"/>
      <name val="ARS Maquette Medium"/>
    </font>
    <font>
      <sz val="7.5"/>
      <color rgb="FF000000"/>
      <name val="ARS Maquette Medium"/>
    </font>
    <font>
      <b/>
      <sz val="10"/>
      <color rgb="FFFF0090"/>
      <name val="ARS Maquette Medium"/>
    </font>
    <font>
      <sz val="9"/>
      <color rgb="FF000000"/>
      <name val="ARS Maquette Medium"/>
    </font>
    <font>
      <i/>
      <sz val="8"/>
      <color rgb="FF303C42"/>
      <name val="Arial"/>
      <family val="2"/>
    </font>
    <font>
      <i/>
      <sz val="8"/>
      <color rgb="FF000000"/>
      <name val="ARS Maquette Medium"/>
    </font>
    <font>
      <sz val="8"/>
      <name val="ARS Maquette Medium"/>
    </font>
    <font>
      <b/>
      <sz val="12"/>
      <color rgb="FF303C42"/>
      <name val="ARS Maquette Medium"/>
    </font>
    <font>
      <sz val="12"/>
      <name val="ARS Maquette Medium"/>
    </font>
    <font>
      <b/>
      <sz val="12"/>
      <color rgb="FF303C42"/>
      <name val="ARS Maquette Black"/>
    </font>
    <font>
      <sz val="10"/>
      <color theme="4"/>
      <name val="ARS Maquette Medium"/>
    </font>
    <font>
      <vertAlign val="superscript"/>
      <sz val="10"/>
      <color theme="4"/>
      <name val="ARS Maquette Medium"/>
    </font>
    <font>
      <sz val="12"/>
      <color rgb="FF758CC0"/>
      <name val="Wingdings"/>
      <charset val="2"/>
    </font>
    <font>
      <b/>
      <sz val="12"/>
      <color rgb="FF758CC0"/>
      <name val="Wingdings"/>
      <charset val="2"/>
    </font>
    <font>
      <b/>
      <sz val="10"/>
      <color rgb="FF303C42"/>
      <name val="ARS Maquette Black"/>
      <charset val="2"/>
    </font>
    <font>
      <sz val="10"/>
      <name val="Arial"/>
      <family val="2"/>
    </font>
    <font>
      <b/>
      <vertAlign val="subscript"/>
      <sz val="9"/>
      <color rgb="FF303C42"/>
      <name val="ARS Maquette Medium"/>
    </font>
    <font>
      <b/>
      <vertAlign val="subscript"/>
      <sz val="10"/>
      <color rgb="FF303C42"/>
      <name val="ARS Maquette Medium"/>
    </font>
    <font>
      <b/>
      <sz val="10"/>
      <color theme="4"/>
      <name val="ARS Maquette Medium"/>
    </font>
    <font>
      <sz val="8"/>
      <color theme="4"/>
      <name val="ARS Maquette Medium"/>
    </font>
    <font>
      <i/>
      <sz val="9"/>
      <color rgb="FF303C42"/>
      <name val="ARS Maquette Medium"/>
    </font>
    <font>
      <sz val="7.5"/>
      <name val="ARS Maquette Medium"/>
    </font>
    <font>
      <i/>
      <sz val="8"/>
      <color theme="4"/>
      <name val="ARS Maquette Medium"/>
    </font>
    <font>
      <i/>
      <sz val="10"/>
      <color theme="4"/>
      <name val="ARS Maquette Medium"/>
    </font>
    <font>
      <sz val="7.5"/>
      <color theme="4"/>
      <name val="ARS Maquette Medium"/>
    </font>
    <font>
      <b/>
      <sz val="8"/>
      <color theme="4"/>
      <name val="ARS Maquette Medium"/>
    </font>
    <font>
      <sz val="20"/>
      <color theme="4"/>
      <name val="ARS Maquette Medium"/>
    </font>
    <font>
      <sz val="9"/>
      <color theme="4"/>
      <name val="ARS Maquette Medium"/>
    </font>
    <font>
      <b/>
      <sz val="12"/>
      <color theme="4"/>
      <name val="ARS Maquette Black"/>
    </font>
    <font>
      <b/>
      <sz val="10"/>
      <color theme="4"/>
      <name val="ARS Maquette Black"/>
    </font>
    <font>
      <b/>
      <vertAlign val="superscript"/>
      <sz val="10"/>
      <color theme="4"/>
      <name val="ARS Maquette Medium"/>
    </font>
  </fonts>
  <fills count="9">
    <fill>
      <patternFill patternType="none"/>
    </fill>
    <fill>
      <patternFill patternType="gray125"/>
    </fill>
    <fill>
      <patternFill patternType="solid">
        <fgColor rgb="FFEFEEEC"/>
        <bgColor indexed="64"/>
      </patternFill>
    </fill>
    <fill>
      <patternFill patternType="solid">
        <fgColor rgb="FFFFFDDB"/>
        <bgColor indexed="64"/>
      </patternFill>
    </fill>
    <fill>
      <patternFill patternType="solid">
        <fgColor rgb="FFFFFFFF"/>
        <bgColor indexed="64"/>
      </patternFill>
    </fill>
    <fill>
      <patternFill patternType="solid">
        <fgColor theme="0"/>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theme="0" tint="-4.9989318521683403E-2"/>
        <bgColor indexed="64"/>
      </patternFill>
    </fill>
  </fills>
  <borders count="93">
    <border>
      <left/>
      <right/>
      <top/>
      <bottom/>
      <diagonal/>
    </border>
    <border>
      <left/>
      <right/>
      <top style="medium">
        <color rgb="FFFFF20F"/>
      </top>
      <bottom style="thin">
        <color rgb="FFC0C4C6"/>
      </bottom>
      <diagonal/>
    </border>
    <border>
      <left/>
      <right/>
      <top style="thin">
        <color rgb="FFC0C4C6"/>
      </top>
      <bottom style="thin">
        <color rgb="FFC0C4C6"/>
      </bottom>
      <diagonal/>
    </border>
    <border>
      <left/>
      <right/>
      <top style="thin">
        <color rgb="FFC0C4C6"/>
      </top>
      <bottom/>
      <diagonal/>
    </border>
    <border>
      <left/>
      <right/>
      <top/>
      <bottom style="thin">
        <color rgb="FFC0C4C6"/>
      </bottom>
      <diagonal/>
    </border>
    <border>
      <left/>
      <right/>
      <top/>
      <bottom style="thin">
        <color rgb="FF303C42"/>
      </bottom>
      <diagonal/>
    </border>
    <border>
      <left/>
      <right/>
      <top style="thin">
        <color rgb="FFC0C4C6"/>
      </top>
      <bottom style="thin">
        <color rgb="FF303C42"/>
      </bottom>
      <diagonal/>
    </border>
    <border>
      <left/>
      <right/>
      <top style="thin">
        <color rgb="FF303C42"/>
      </top>
      <bottom/>
      <diagonal/>
    </border>
    <border>
      <left/>
      <right/>
      <top/>
      <bottom style="medium">
        <color rgb="FFFFF20F"/>
      </bottom>
      <diagonal/>
    </border>
    <border>
      <left/>
      <right/>
      <top style="medium">
        <color rgb="FFFFF20F"/>
      </top>
      <bottom/>
      <diagonal/>
    </border>
    <border>
      <left/>
      <right/>
      <top style="thin">
        <color rgb="FF303C42"/>
      </top>
      <bottom style="thin">
        <color rgb="FF303C42"/>
      </bottom>
      <diagonal/>
    </border>
    <border>
      <left/>
      <right/>
      <top style="thin">
        <color rgb="FFC0C4C6"/>
      </top>
      <bottom style="thin">
        <color rgb="FF000000"/>
      </bottom>
      <diagonal/>
    </border>
    <border>
      <left/>
      <right/>
      <top style="thin">
        <color rgb="FF303C42"/>
      </top>
      <bottom style="thin">
        <color rgb="FFC0C4C6"/>
      </bottom>
      <diagonal/>
    </border>
    <border>
      <left/>
      <right/>
      <top style="thin">
        <color rgb="FF000000"/>
      </top>
      <bottom style="thin">
        <color rgb="FFC0C4C6"/>
      </bottom>
      <diagonal/>
    </border>
    <border>
      <left/>
      <right style="thin">
        <color rgb="FFC0C4C6"/>
      </right>
      <top/>
      <bottom/>
      <diagonal/>
    </border>
    <border>
      <left style="thin">
        <color rgb="FFC0C4C6"/>
      </left>
      <right/>
      <top/>
      <bottom/>
      <diagonal/>
    </border>
    <border>
      <left/>
      <right style="thin">
        <color rgb="FFC0C4C6"/>
      </right>
      <top/>
      <bottom style="medium">
        <color rgb="FFFFF20F"/>
      </bottom>
      <diagonal/>
    </border>
    <border>
      <left style="thin">
        <color rgb="FFC0C4C6"/>
      </left>
      <right/>
      <top/>
      <bottom style="medium">
        <color rgb="FFFFF20F"/>
      </bottom>
      <diagonal/>
    </border>
    <border>
      <left/>
      <right style="thin">
        <color rgb="FFC0C4C6"/>
      </right>
      <top style="medium">
        <color rgb="FFFFF20F"/>
      </top>
      <bottom style="thin">
        <color rgb="FFC0C4C6"/>
      </bottom>
      <diagonal/>
    </border>
    <border>
      <left style="thin">
        <color rgb="FFC0C4C6"/>
      </left>
      <right style="thin">
        <color rgb="FFC0C4C6"/>
      </right>
      <top style="medium">
        <color rgb="FFFFF20F"/>
      </top>
      <bottom style="thin">
        <color rgb="FFC0C4C6"/>
      </bottom>
      <diagonal/>
    </border>
    <border>
      <left style="thin">
        <color rgb="FFC0C4C6"/>
      </left>
      <right/>
      <top style="medium">
        <color rgb="FFFFF20F"/>
      </top>
      <bottom style="thin">
        <color rgb="FFC0C4C6"/>
      </bottom>
      <diagonal/>
    </border>
    <border>
      <left/>
      <right style="thin">
        <color rgb="FFC0C4C6"/>
      </right>
      <top style="thin">
        <color rgb="FFC0C4C6"/>
      </top>
      <bottom style="thin">
        <color rgb="FFC0C4C6"/>
      </bottom>
      <diagonal/>
    </border>
    <border>
      <left style="thin">
        <color rgb="FFC0C4C6"/>
      </left>
      <right style="thin">
        <color rgb="FFC0C4C6"/>
      </right>
      <top style="thin">
        <color rgb="FFC0C4C6"/>
      </top>
      <bottom style="thin">
        <color rgb="FFC0C4C6"/>
      </bottom>
      <diagonal/>
    </border>
    <border>
      <left style="thin">
        <color rgb="FFC0C4C6"/>
      </left>
      <right/>
      <top style="thin">
        <color rgb="FFC0C4C6"/>
      </top>
      <bottom style="thin">
        <color rgb="FFC0C4C6"/>
      </bottom>
      <diagonal/>
    </border>
    <border>
      <left/>
      <right style="thin">
        <color rgb="FFC0C4C6"/>
      </right>
      <top style="thin">
        <color rgb="FFC0C4C6"/>
      </top>
      <bottom style="thin">
        <color rgb="FF303C42"/>
      </bottom>
      <diagonal/>
    </border>
    <border>
      <left style="thin">
        <color rgb="FFC0C4C6"/>
      </left>
      <right style="thin">
        <color rgb="FFC0C4C6"/>
      </right>
      <top style="thin">
        <color rgb="FFC0C4C6"/>
      </top>
      <bottom style="thin">
        <color rgb="FF303C42"/>
      </bottom>
      <diagonal/>
    </border>
    <border>
      <left style="thin">
        <color rgb="FFC0C4C6"/>
      </left>
      <right/>
      <top style="thin">
        <color rgb="FFC0C4C6"/>
      </top>
      <bottom style="thin">
        <color rgb="FF303C42"/>
      </bottom>
      <diagonal/>
    </border>
    <border>
      <left/>
      <right style="thin">
        <color rgb="FFC0C4C6"/>
      </right>
      <top style="thin">
        <color rgb="FF303C42"/>
      </top>
      <bottom style="thin">
        <color rgb="FF303C42"/>
      </bottom>
      <diagonal/>
    </border>
    <border>
      <left style="thin">
        <color rgb="FFC0C4C6"/>
      </left>
      <right/>
      <top style="thin">
        <color rgb="FF303C42"/>
      </top>
      <bottom style="thin">
        <color rgb="FF303C42"/>
      </bottom>
      <diagonal/>
    </border>
    <border>
      <left/>
      <right/>
      <top style="medium">
        <color rgb="FFFFF20F"/>
      </top>
      <bottom style="thin">
        <color rgb="FF303C42"/>
      </bottom>
      <diagonal/>
    </border>
    <border>
      <left/>
      <right style="thin">
        <color rgb="FFC0C4C6"/>
      </right>
      <top style="medium">
        <color rgb="FFFFF20F"/>
      </top>
      <bottom style="thin">
        <color rgb="FF303C42"/>
      </bottom>
      <diagonal/>
    </border>
    <border>
      <left style="thin">
        <color rgb="FFC0C4C6"/>
      </left>
      <right/>
      <top style="medium">
        <color rgb="FFFFF20F"/>
      </top>
      <bottom style="thin">
        <color rgb="FF303C42"/>
      </bottom>
      <diagonal/>
    </border>
    <border>
      <left/>
      <right style="thin">
        <color rgb="FFC0C4C6"/>
      </right>
      <top style="thin">
        <color rgb="FF303C42"/>
      </top>
      <bottom style="thin">
        <color rgb="FFC0C4C6"/>
      </bottom>
      <diagonal/>
    </border>
    <border>
      <left style="thin">
        <color rgb="FFC0C4C6"/>
      </left>
      <right/>
      <top style="thin">
        <color rgb="FF303C42"/>
      </top>
      <bottom style="thin">
        <color rgb="FFC0C4C6"/>
      </bottom>
      <diagonal/>
    </border>
    <border>
      <left/>
      <right/>
      <top style="thin">
        <color rgb="FF000000"/>
      </top>
      <bottom/>
      <diagonal/>
    </border>
    <border>
      <left style="thin">
        <color rgb="FFC0C4C6"/>
      </left>
      <right style="thin">
        <color rgb="FFC0C4C6"/>
      </right>
      <top style="thin">
        <color rgb="FF303C42"/>
      </top>
      <bottom style="thin">
        <color rgb="FF303C42"/>
      </bottom>
      <diagonal/>
    </border>
    <border>
      <left/>
      <right style="thin">
        <color rgb="FFEAEBEC"/>
      </right>
      <top style="thin">
        <color rgb="FFC0C4C6"/>
      </top>
      <bottom style="thin">
        <color rgb="FFC0C4C6"/>
      </bottom>
      <diagonal/>
    </border>
    <border>
      <left style="thin">
        <color rgb="FFEAEBEC"/>
      </left>
      <right style="thin">
        <color rgb="FFEAEBEC"/>
      </right>
      <top style="thin">
        <color rgb="FFC0C4C6"/>
      </top>
      <bottom style="thin">
        <color rgb="FFC0C4C6"/>
      </bottom>
      <diagonal/>
    </border>
    <border>
      <left style="thin">
        <color rgb="FFEAEBEC"/>
      </left>
      <right style="thin">
        <color rgb="FFC0C4C6"/>
      </right>
      <top style="thin">
        <color rgb="FFC0C4C6"/>
      </top>
      <bottom style="thin">
        <color rgb="FFC0C4C6"/>
      </bottom>
      <diagonal/>
    </border>
    <border>
      <left/>
      <right style="thin">
        <color rgb="FFEAEBEC"/>
      </right>
      <top style="medium">
        <color rgb="FFFFF20F"/>
      </top>
      <bottom style="thin">
        <color rgb="FFC0C4C6"/>
      </bottom>
      <diagonal/>
    </border>
    <border>
      <left style="thin">
        <color rgb="FFEAEBEC"/>
      </left>
      <right style="thin">
        <color rgb="FFEAEBEC"/>
      </right>
      <top style="medium">
        <color rgb="FFFFF20F"/>
      </top>
      <bottom style="thin">
        <color rgb="FFC0C4C6"/>
      </bottom>
      <diagonal/>
    </border>
    <border>
      <left style="thin">
        <color rgb="FFEAEBEC"/>
      </left>
      <right style="thin">
        <color rgb="FFC0C4C6"/>
      </right>
      <top style="medium">
        <color rgb="FFFFF20F"/>
      </top>
      <bottom style="thin">
        <color rgb="FFC0C4C6"/>
      </bottom>
      <diagonal/>
    </border>
    <border>
      <left/>
      <right style="thin">
        <color rgb="FF303C42"/>
      </right>
      <top/>
      <bottom style="medium">
        <color rgb="FFFFF20F"/>
      </bottom>
      <diagonal/>
    </border>
    <border>
      <left style="thin">
        <color rgb="FF303C42"/>
      </left>
      <right/>
      <top/>
      <bottom style="medium">
        <color rgb="FFFFF20F"/>
      </bottom>
      <diagonal/>
    </border>
    <border>
      <left style="thin">
        <color rgb="FF303C42"/>
      </left>
      <right/>
      <top style="thin">
        <color rgb="FFC0C4C6"/>
      </top>
      <bottom style="thin">
        <color rgb="FFC0C4C6"/>
      </bottom>
      <diagonal/>
    </border>
    <border>
      <left style="thin">
        <color rgb="FF303C42"/>
      </left>
      <right/>
      <top style="thin">
        <color rgb="FFC0C4C6"/>
      </top>
      <bottom style="thin">
        <color rgb="FF303C42"/>
      </bottom>
      <diagonal/>
    </border>
    <border>
      <left/>
      <right style="thin">
        <color rgb="FF303C42"/>
      </right>
      <top style="thin">
        <color rgb="FF303C42"/>
      </top>
      <bottom style="thin">
        <color rgb="FF303C42"/>
      </bottom>
      <diagonal/>
    </border>
    <border>
      <left style="thin">
        <color rgb="FF303C42"/>
      </left>
      <right/>
      <top style="thin">
        <color rgb="FF303C42"/>
      </top>
      <bottom style="thin">
        <color rgb="FF303C42"/>
      </bottom>
      <diagonal/>
    </border>
    <border>
      <left/>
      <right style="thin">
        <color rgb="FFFFFFFF"/>
      </right>
      <top style="thin">
        <color rgb="FFC0C4C6"/>
      </top>
      <bottom style="thin">
        <color rgb="FFC0C4C6"/>
      </bottom>
      <diagonal/>
    </border>
    <border>
      <left style="thin">
        <color rgb="FFFFFFFF"/>
      </left>
      <right/>
      <top style="thin">
        <color rgb="FFC0C4C6"/>
      </top>
      <bottom style="thin">
        <color rgb="FFC0C4C6"/>
      </bottom>
      <diagonal/>
    </border>
    <border>
      <left/>
      <right style="thin">
        <color rgb="FFFFFFFF"/>
      </right>
      <top style="thin">
        <color rgb="FFC0C4C6"/>
      </top>
      <bottom style="thin">
        <color rgb="FF000000"/>
      </bottom>
      <diagonal/>
    </border>
    <border>
      <left style="thin">
        <color rgb="FFFFFFFF"/>
      </left>
      <right/>
      <top style="thin">
        <color rgb="FFC0C4C6"/>
      </top>
      <bottom style="thin">
        <color rgb="FF000000"/>
      </bottom>
      <diagonal/>
    </border>
    <border>
      <left/>
      <right/>
      <top/>
      <bottom style="thin">
        <color rgb="FF838A8E"/>
      </bottom>
      <diagonal/>
    </border>
    <border>
      <left/>
      <right/>
      <top style="thin">
        <color rgb="FFC0C4C6"/>
      </top>
      <bottom style="thin">
        <color rgb="FF838A8E"/>
      </bottom>
      <diagonal/>
    </border>
    <border>
      <left/>
      <right style="thin">
        <color rgb="FFC0C4C6"/>
      </right>
      <top/>
      <bottom style="thin">
        <color rgb="FFC0C4C6"/>
      </bottom>
      <diagonal/>
    </border>
    <border>
      <left/>
      <right/>
      <top style="thin">
        <color rgb="FF838A8E"/>
      </top>
      <bottom/>
      <diagonal/>
    </border>
    <border>
      <left style="thin">
        <color rgb="FFC0C4C6"/>
      </left>
      <right style="thin">
        <color rgb="FFC0C4C6"/>
      </right>
      <top style="thin">
        <color rgb="FF303C42"/>
      </top>
      <bottom style="thin">
        <color rgb="FFC0C4C6"/>
      </bottom>
      <diagonal/>
    </border>
    <border>
      <left/>
      <right style="thin">
        <color rgb="FF303C42"/>
      </right>
      <top/>
      <bottom/>
      <diagonal/>
    </border>
    <border>
      <left style="thin">
        <color rgb="FF303C42"/>
      </left>
      <right/>
      <top/>
      <bottom/>
      <diagonal/>
    </border>
    <border>
      <left/>
      <right style="thin">
        <color rgb="FF303C42"/>
      </right>
      <top style="medium">
        <color rgb="FFFFF20F"/>
      </top>
      <bottom style="thin">
        <color rgb="FFC0C4C6"/>
      </bottom>
      <diagonal/>
    </border>
    <border>
      <left style="thin">
        <color rgb="FF303C42"/>
      </left>
      <right/>
      <top style="medium">
        <color rgb="FFFFF20F"/>
      </top>
      <bottom style="thin">
        <color rgb="FFC0C4C6"/>
      </bottom>
      <diagonal/>
    </border>
    <border>
      <left/>
      <right style="thin">
        <color rgb="FF303C42"/>
      </right>
      <top style="thin">
        <color rgb="FFC0C4C6"/>
      </top>
      <bottom style="thin">
        <color rgb="FFC0C4C6"/>
      </bottom>
      <diagonal/>
    </border>
    <border>
      <left/>
      <right style="thin">
        <color rgb="FF303C42"/>
      </right>
      <top style="thin">
        <color rgb="FFC0C4C6"/>
      </top>
      <bottom style="thin">
        <color rgb="FF303C42"/>
      </bottom>
      <diagonal/>
    </border>
    <border>
      <left/>
      <right style="thin">
        <color rgb="FF303C42"/>
      </right>
      <top style="thin">
        <color rgb="FF303C42"/>
      </top>
      <bottom style="thin">
        <color rgb="FFC0C4C6"/>
      </bottom>
      <diagonal/>
    </border>
    <border>
      <left style="thin">
        <color rgb="FF303C42"/>
      </left>
      <right/>
      <top style="thin">
        <color rgb="FF303C42"/>
      </top>
      <bottom style="thin">
        <color rgb="FFC0C4C6"/>
      </bottom>
      <diagonal/>
    </border>
    <border>
      <left style="thin">
        <color rgb="FFC0C4C6"/>
      </left>
      <right/>
      <top/>
      <bottom style="thin">
        <color rgb="FFC0C4C6"/>
      </bottom>
      <diagonal/>
    </border>
    <border>
      <left/>
      <right style="thin">
        <color theme="3"/>
      </right>
      <top/>
      <bottom/>
      <diagonal/>
    </border>
    <border>
      <left/>
      <right style="thin">
        <color theme="3"/>
      </right>
      <top/>
      <bottom style="medium">
        <color rgb="FFFFF20F"/>
      </bottom>
      <diagonal/>
    </border>
    <border>
      <left/>
      <right style="thin">
        <color theme="3"/>
      </right>
      <top style="medium">
        <color rgb="FFFFF20F"/>
      </top>
      <bottom style="thin">
        <color rgb="FFC0C4C6"/>
      </bottom>
      <diagonal/>
    </border>
    <border>
      <left/>
      <right style="thin">
        <color theme="3"/>
      </right>
      <top style="thin">
        <color rgb="FFC0C4C6"/>
      </top>
      <bottom style="thin">
        <color rgb="FFC0C4C6"/>
      </bottom>
      <diagonal/>
    </border>
    <border>
      <left/>
      <right style="thin">
        <color theme="3"/>
      </right>
      <top style="thin">
        <color rgb="FFC0C4C6"/>
      </top>
      <bottom style="thin">
        <color rgb="FF303C42"/>
      </bottom>
      <diagonal/>
    </border>
    <border>
      <left style="thin">
        <color theme="3"/>
      </left>
      <right/>
      <top/>
      <bottom/>
      <diagonal/>
    </border>
    <border>
      <left style="thin">
        <color theme="3"/>
      </left>
      <right/>
      <top/>
      <bottom style="medium">
        <color rgb="FFFFF20F"/>
      </bottom>
      <diagonal/>
    </border>
    <border>
      <left style="thin">
        <color theme="3"/>
      </left>
      <right/>
      <top style="medium">
        <color rgb="FFFFF20F"/>
      </top>
      <bottom style="thin">
        <color rgb="FFC0C4C6"/>
      </bottom>
      <diagonal/>
    </border>
    <border>
      <left style="thin">
        <color theme="3"/>
      </left>
      <right/>
      <top style="thin">
        <color rgb="FFC0C4C6"/>
      </top>
      <bottom style="thin">
        <color rgb="FFC0C4C6"/>
      </bottom>
      <diagonal/>
    </border>
    <border>
      <left style="thin">
        <color theme="3"/>
      </left>
      <right/>
      <top style="thin">
        <color rgb="FFC0C4C6"/>
      </top>
      <bottom style="thin">
        <color rgb="FF303C42"/>
      </bottom>
      <diagonal/>
    </border>
    <border>
      <left style="thin">
        <color theme="3"/>
      </left>
      <right/>
      <top style="thin">
        <color rgb="FF303C42"/>
      </top>
      <bottom style="thin">
        <color rgb="FF303C42"/>
      </bottom>
      <diagonal/>
    </border>
    <border>
      <left/>
      <right style="thin">
        <color theme="3"/>
      </right>
      <top style="thin">
        <color rgb="FF303C42"/>
      </top>
      <bottom style="thin">
        <color rgb="FF303C42"/>
      </bottom>
      <diagonal/>
    </border>
    <border>
      <left/>
      <right/>
      <top style="thin">
        <color theme="4"/>
      </top>
      <bottom/>
      <diagonal/>
    </border>
    <border>
      <left/>
      <right/>
      <top style="thin">
        <color theme="4"/>
      </top>
      <bottom style="thin">
        <color rgb="FFC0C4C6"/>
      </bottom>
      <diagonal/>
    </border>
    <border>
      <left/>
      <right style="thin">
        <color rgb="FFC0C4C6"/>
      </right>
      <top/>
      <bottom style="medium">
        <color theme="5"/>
      </bottom>
      <diagonal/>
    </border>
    <border>
      <left style="thin">
        <color rgb="FFC0C4C6"/>
      </left>
      <right style="thin">
        <color rgb="FFC0C4C6"/>
      </right>
      <top/>
      <bottom style="thin">
        <color rgb="FFC0C4C6"/>
      </bottom>
      <diagonal/>
    </border>
    <border>
      <left/>
      <right/>
      <top/>
      <bottom style="medium">
        <color theme="5"/>
      </bottom>
      <diagonal/>
    </border>
    <border>
      <left style="thin">
        <color rgb="FFC0C4C6"/>
      </left>
      <right/>
      <top/>
      <bottom style="medium">
        <color theme="5"/>
      </bottom>
      <diagonal/>
    </border>
    <border>
      <left/>
      <right style="thin">
        <color rgb="FFFFFFFF"/>
      </right>
      <top/>
      <bottom style="medium">
        <color theme="5"/>
      </bottom>
      <diagonal/>
    </border>
    <border>
      <left style="thin">
        <color rgb="FFFFFFFF"/>
      </left>
      <right/>
      <top/>
      <bottom style="medium">
        <color theme="5"/>
      </bottom>
      <diagonal/>
    </border>
    <border>
      <left style="thin">
        <color rgb="FFC0C4C6"/>
      </left>
      <right/>
      <top style="medium">
        <color theme="5"/>
      </top>
      <bottom style="thin">
        <color rgb="FFC0C4C6"/>
      </bottom>
      <diagonal/>
    </border>
    <border>
      <left/>
      <right style="thin">
        <color rgb="FFC0C4C6"/>
      </right>
      <top style="medium">
        <color theme="5"/>
      </top>
      <bottom style="thin">
        <color rgb="FFC0C4C6"/>
      </bottom>
      <diagonal/>
    </border>
    <border>
      <left/>
      <right/>
      <top style="thin">
        <color rgb="FFC0C4C6"/>
      </top>
      <bottom style="thin">
        <color theme="4"/>
      </bottom>
      <diagonal/>
    </border>
    <border>
      <left/>
      <right style="thin">
        <color rgb="FFC0C4C6"/>
      </right>
      <top style="thin">
        <color rgb="FF303C42"/>
      </top>
      <bottom style="thin">
        <color theme="4"/>
      </bottom>
      <diagonal/>
    </border>
    <border>
      <left style="thin">
        <color rgb="FFC0C4C6"/>
      </left>
      <right style="thin">
        <color rgb="FFC0C4C6"/>
      </right>
      <top style="thin">
        <color rgb="FF303C42"/>
      </top>
      <bottom style="thin">
        <color theme="4"/>
      </bottom>
      <diagonal/>
    </border>
    <border>
      <left style="thin">
        <color rgb="FFC0C4C6"/>
      </left>
      <right/>
      <top style="thin">
        <color rgb="FF303C42"/>
      </top>
      <bottom style="thin">
        <color theme="4"/>
      </bottom>
      <diagonal/>
    </border>
    <border>
      <left/>
      <right style="thin">
        <color auto="1"/>
      </right>
      <top/>
      <bottom/>
      <diagonal/>
    </border>
  </borders>
  <cellStyleXfs count="44">
    <xf numFmtId="0" fontId="0" fillId="0" borderId="0"/>
    <xf numFmtId="0" fontId="1" fillId="0" borderId="0" applyBorder="0">
      <alignment horizontal="left" wrapText="1"/>
    </xf>
    <xf numFmtId="0" fontId="2" fillId="0" borderId="0" applyBorder="0">
      <alignment horizontal="left" wrapText="1"/>
    </xf>
    <xf numFmtId="0" fontId="2" fillId="0" borderId="0" applyBorder="0">
      <alignment wrapText="1" indent="1"/>
    </xf>
    <xf numFmtId="0" fontId="3" fillId="0" borderId="0" applyBorder="0">
      <alignment horizontal="left" wrapText="1"/>
    </xf>
    <xf numFmtId="0" fontId="4" fillId="0" borderId="0" applyBorder="0">
      <alignment horizontal="left" wrapText="1"/>
    </xf>
    <xf numFmtId="0" fontId="5" fillId="0" borderId="0" applyBorder="0">
      <alignment horizontal="right" wrapText="1"/>
    </xf>
    <xf numFmtId="0" fontId="6" fillId="0" borderId="0" applyBorder="0">
      <alignment horizontal="center" wrapText="1"/>
    </xf>
    <xf numFmtId="0" fontId="2" fillId="0" borderId="0" applyBorder="0">
      <alignment horizontal="left" wrapText="1" indent="1"/>
    </xf>
    <xf numFmtId="0" fontId="10" fillId="0" borderId="0" applyBorder="0">
      <alignment horizontal="left" wrapText="1"/>
    </xf>
    <xf numFmtId="0" fontId="7" fillId="0" borderId="0" applyBorder="0">
      <alignment horizontal="right" wrapText="1"/>
    </xf>
    <xf numFmtId="0" fontId="8" fillId="0" borderId="0" applyBorder="0">
      <alignment horizontal="right" wrapText="1"/>
    </xf>
    <xf numFmtId="0" fontId="7" fillId="0" borderId="0" applyBorder="0">
      <alignment horizontal="center" wrapText="1"/>
    </xf>
    <xf numFmtId="0" fontId="1" fillId="0" borderId="0" applyBorder="0">
      <alignment horizontal="center" wrapText="1"/>
    </xf>
    <xf numFmtId="0" fontId="13" fillId="0" borderId="0" applyBorder="0">
      <alignment horizontal="left" wrapText="1" indent="2"/>
    </xf>
    <xf numFmtId="0" fontId="15" fillId="0" borderId="0" applyBorder="0">
      <alignment horizontal="left" wrapText="1"/>
    </xf>
    <xf numFmtId="0" fontId="1" fillId="0" borderId="0" applyBorder="0">
      <alignment wrapText="1" indent="1"/>
    </xf>
    <xf numFmtId="0" fontId="12" fillId="0" borderId="0" applyBorder="0">
      <alignment horizontal="center" wrapText="1"/>
    </xf>
    <xf numFmtId="0" fontId="9" fillId="0" borderId="0" applyBorder="0">
      <alignment horizontal="left" wrapText="1" indent="2"/>
    </xf>
    <xf numFmtId="0" fontId="2" fillId="0" borderId="0" applyBorder="0">
      <alignment horizontal="left" wrapText="1"/>
    </xf>
    <xf numFmtId="0" fontId="7" fillId="0" borderId="0" applyBorder="0">
      <alignment horizontal="left" wrapText="1"/>
    </xf>
    <xf numFmtId="0" fontId="13" fillId="0" borderId="0" applyBorder="0">
      <alignment horizontal="right" wrapText="1"/>
    </xf>
    <xf numFmtId="0" fontId="17" fillId="0" borderId="0" applyBorder="0">
      <alignment horizontal="left" wrapText="1"/>
    </xf>
    <xf numFmtId="0" fontId="6" fillId="0" borderId="0" applyBorder="0">
      <alignment horizontal="left" wrapText="1"/>
    </xf>
    <xf numFmtId="0" fontId="2" fillId="0" borderId="0" applyBorder="0">
      <alignment horizontal="left" wrapText="1"/>
    </xf>
    <xf numFmtId="0" fontId="3" fillId="0" borderId="0" applyBorder="0">
      <alignment horizontal="center" wrapText="1"/>
    </xf>
    <xf numFmtId="0" fontId="20" fillId="0" borderId="0" applyBorder="0">
      <alignment horizontal="left" wrapText="1"/>
    </xf>
    <xf numFmtId="0" fontId="6" fillId="0" borderId="0" applyBorder="0">
      <alignment horizontal="left" wrapText="1"/>
    </xf>
    <xf numFmtId="0" fontId="1" fillId="0" borderId="0" applyBorder="0">
      <alignment horizontal="left" wrapText="1"/>
    </xf>
    <xf numFmtId="0" fontId="22" fillId="0" borderId="0" applyBorder="0">
      <alignment horizontal="left" wrapText="1"/>
    </xf>
    <xf numFmtId="0" fontId="23" fillId="0" borderId="0" applyBorder="0">
      <alignment horizontal="left" wrapText="1"/>
    </xf>
    <xf numFmtId="0" fontId="25" fillId="0" borderId="0" applyBorder="0">
      <alignment horizontal="left" wrapText="1"/>
    </xf>
    <xf numFmtId="0" fontId="24" fillId="0" borderId="0" applyBorder="0">
      <alignment horizontal="left" wrapText="1"/>
    </xf>
    <xf numFmtId="0" fontId="18" fillId="0" borderId="0" applyBorder="0">
      <alignment horizontal="left" wrapText="1"/>
    </xf>
    <xf numFmtId="0" fontId="26" fillId="0" borderId="0" applyBorder="0">
      <alignment wrapText="1"/>
    </xf>
    <xf numFmtId="0" fontId="21" fillId="0" borderId="0" applyBorder="0">
      <alignment horizontal="left" wrapText="1"/>
    </xf>
    <xf numFmtId="0" fontId="11" fillId="0" borderId="0" applyBorder="0">
      <alignment horizontal="left" wrapText="1"/>
    </xf>
    <xf numFmtId="0" fontId="27" fillId="0" borderId="0" applyBorder="0">
      <alignment horizontal="left" wrapText="1"/>
    </xf>
    <xf numFmtId="0" fontId="28" fillId="0" borderId="0" applyBorder="0">
      <alignment horizontal="left" wrapText="1"/>
    </xf>
    <xf numFmtId="0" fontId="27" fillId="0" borderId="0" applyBorder="0">
      <alignment horizontal="left" wrapText="1"/>
    </xf>
    <xf numFmtId="0" fontId="29" fillId="0" borderId="0" applyBorder="0">
      <alignment horizontal="left" wrapText="1"/>
    </xf>
    <xf numFmtId="0" fontId="27" fillId="0" borderId="0" applyBorder="0">
      <alignment horizontal="left" wrapText="1"/>
    </xf>
    <xf numFmtId="0" fontId="42" fillId="0" borderId="0"/>
    <xf numFmtId="9" fontId="82" fillId="0" borderId="0" applyFont="0" applyFill="0" applyBorder="0" applyAlignment="0" applyProtection="0"/>
  </cellStyleXfs>
  <cellXfs count="1053">
    <xf numFmtId="0" fontId="0" fillId="0" borderId="0" xfId="0"/>
    <xf numFmtId="0" fontId="1" fillId="0" borderId="0" xfId="0" applyFont="1" applyAlignment="1">
      <alignment horizontal="left" vertical="center" wrapText="1"/>
    </xf>
    <xf numFmtId="0" fontId="16" fillId="2" borderId="1"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31" fillId="0" borderId="2"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6" xfId="0" applyFont="1" applyBorder="1" applyAlignment="1">
      <alignment horizontal="center" vertical="center" wrapText="1"/>
    </xf>
    <xf numFmtId="173" fontId="33" fillId="2" borderId="1" xfId="0" applyNumberFormat="1" applyFont="1" applyFill="1" applyBorder="1" applyAlignment="1">
      <alignment horizontal="right" vertical="center" wrapText="1"/>
    </xf>
    <xf numFmtId="173" fontId="33" fillId="2" borderId="2" xfId="0" applyNumberFormat="1" applyFont="1" applyFill="1" applyBorder="1" applyAlignment="1">
      <alignment horizontal="right" vertical="center" wrapText="1"/>
    </xf>
    <xf numFmtId="173" fontId="34" fillId="2" borderId="2" xfId="0" applyNumberFormat="1" applyFont="1" applyFill="1" applyBorder="1" applyAlignment="1">
      <alignment horizontal="right" vertical="center" wrapText="1"/>
    </xf>
    <xf numFmtId="0" fontId="16" fillId="2" borderId="36" xfId="0" applyFont="1" applyFill="1" applyBorder="1" applyAlignment="1">
      <alignment horizontal="left" vertical="center" wrapText="1"/>
    </xf>
    <xf numFmtId="0" fontId="35" fillId="2" borderId="37" xfId="0" applyFont="1" applyFill="1" applyBorder="1" applyAlignment="1">
      <alignment horizontal="left" vertical="center" wrapText="1"/>
    </xf>
    <xf numFmtId="0" fontId="35" fillId="2" borderId="38" xfId="0" applyFont="1" applyFill="1" applyBorder="1" applyAlignment="1">
      <alignment horizontal="left" vertical="center" wrapText="1"/>
    </xf>
    <xf numFmtId="0" fontId="16" fillId="2" borderId="39" xfId="0" applyFont="1" applyFill="1" applyBorder="1" applyAlignment="1">
      <alignment horizontal="left" vertical="center" wrapText="1"/>
    </xf>
    <xf numFmtId="0" fontId="16" fillId="2" borderId="40" xfId="0" applyFont="1" applyFill="1" applyBorder="1" applyAlignment="1">
      <alignment horizontal="left" vertical="center" wrapText="1"/>
    </xf>
    <xf numFmtId="0" fontId="16" fillId="2" borderId="41"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16" fillId="2" borderId="6" xfId="0" applyFont="1" applyFill="1" applyBorder="1" applyAlignment="1">
      <alignment horizontal="left" vertical="center" wrapText="1"/>
    </xf>
    <xf numFmtId="169" fontId="36" fillId="2" borderId="24" xfId="0" applyNumberFormat="1" applyFont="1" applyFill="1" applyBorder="1" applyAlignment="1">
      <alignment horizontal="right" vertical="center" wrapText="1"/>
    </xf>
    <xf numFmtId="169" fontId="36" fillId="2" borderId="26" xfId="0" applyNumberFormat="1" applyFont="1" applyFill="1" applyBorder="1" applyAlignment="1">
      <alignment horizontal="right" vertical="center" wrapText="1"/>
    </xf>
    <xf numFmtId="169" fontId="36" fillId="2" borderId="6" xfId="0" applyNumberFormat="1" applyFont="1" applyFill="1" applyBorder="1" applyAlignment="1">
      <alignment horizontal="right" vertical="center" wrapText="1"/>
    </xf>
    <xf numFmtId="169" fontId="36" fillId="2" borderId="62" xfId="0" applyNumberFormat="1" applyFont="1" applyFill="1" applyBorder="1" applyAlignment="1">
      <alignment horizontal="right" vertical="center" wrapText="1"/>
    </xf>
    <xf numFmtId="169" fontId="36" fillId="2" borderId="45" xfId="0" applyNumberFormat="1" applyFont="1" applyFill="1" applyBorder="1" applyAlignment="1">
      <alignment horizontal="right" vertical="center" wrapText="1"/>
    </xf>
    <xf numFmtId="173" fontId="36" fillId="3" borderId="10" xfId="0" applyNumberFormat="1" applyFont="1" applyFill="1" applyBorder="1" applyAlignment="1">
      <alignment horizontal="right" vertical="center" wrapText="1"/>
    </xf>
    <xf numFmtId="173" fontId="39" fillId="3" borderId="10" xfId="0" applyNumberFormat="1" applyFont="1" applyFill="1" applyBorder="1" applyAlignment="1">
      <alignment horizontal="right" vertical="center" wrapText="1"/>
    </xf>
    <xf numFmtId="0" fontId="14" fillId="0" borderId="0" xfId="0" applyFont="1" applyAlignment="1">
      <alignment horizontal="left" vertical="center" wrapText="1"/>
    </xf>
    <xf numFmtId="0" fontId="44" fillId="0" borderId="0" xfId="0" applyFont="1"/>
    <xf numFmtId="0" fontId="36" fillId="0" borderId="0" xfId="0" applyFont="1" applyAlignment="1">
      <alignment horizontal="left" vertical="center" wrapText="1"/>
    </xf>
    <xf numFmtId="0" fontId="14" fillId="0" borderId="0" xfId="1" applyFont="1">
      <alignment horizontal="left" wrapText="1"/>
    </xf>
    <xf numFmtId="0" fontId="14" fillId="5" borderId="0" xfId="0" applyFont="1" applyFill="1" applyAlignment="1">
      <alignment horizontal="left" vertical="center" wrapText="1"/>
    </xf>
    <xf numFmtId="0" fontId="43" fillId="5" borderId="0" xfId="0" applyFont="1" applyFill="1" applyAlignment="1">
      <alignment horizontal="left" vertical="center" wrapText="1"/>
    </xf>
    <xf numFmtId="0" fontId="45" fillId="5" borderId="0" xfId="0" applyFont="1" applyFill="1" applyAlignment="1">
      <alignment horizontal="left" vertical="center" wrapText="1"/>
    </xf>
    <xf numFmtId="0" fontId="36" fillId="5" borderId="0" xfId="0" applyFont="1" applyFill="1" applyAlignment="1">
      <alignment horizontal="left" vertical="center" wrapText="1"/>
    </xf>
    <xf numFmtId="0" fontId="14" fillId="5" borderId="0" xfId="1" applyFont="1" applyFill="1">
      <alignment horizontal="left" wrapText="1"/>
    </xf>
    <xf numFmtId="0" fontId="44" fillId="5" borderId="0" xfId="0" applyFont="1" applyFill="1"/>
    <xf numFmtId="0" fontId="48" fillId="0" borderId="0" xfId="0" applyFont="1" applyAlignment="1">
      <alignment horizontal="right" vertical="top"/>
    </xf>
    <xf numFmtId="0" fontId="48" fillId="5" borderId="0" xfId="0" applyFont="1" applyFill="1" applyAlignment="1">
      <alignment horizontal="right" vertical="top" wrapText="1"/>
    </xf>
    <xf numFmtId="0" fontId="0" fillId="5" borderId="0" xfId="0" applyFill="1"/>
    <xf numFmtId="0" fontId="1" fillId="5" borderId="0" xfId="0" applyFont="1" applyFill="1" applyAlignment="1">
      <alignment horizontal="left" vertical="center" wrapText="1"/>
    </xf>
    <xf numFmtId="0" fontId="48" fillId="5" borderId="0" xfId="0" applyFont="1" applyFill="1" applyAlignment="1">
      <alignment horizontal="right" vertical="top"/>
    </xf>
    <xf numFmtId="0" fontId="1" fillId="5" borderId="7" xfId="0" applyFont="1" applyFill="1" applyBorder="1" applyAlignment="1">
      <alignment horizontal="left" vertical="center" wrapText="1"/>
    </xf>
    <xf numFmtId="0" fontId="36" fillId="2" borderId="1" xfId="0" applyFont="1" applyFill="1" applyBorder="1" applyAlignment="1">
      <alignment horizontal="left" vertical="center" wrapText="1"/>
    </xf>
    <xf numFmtId="0" fontId="45" fillId="0" borderId="2" xfId="0" applyFont="1" applyBorder="1" applyAlignment="1">
      <alignment horizontal="left" vertical="center" wrapText="1"/>
    </xf>
    <xf numFmtId="0" fontId="36" fillId="2" borderId="2" xfId="0" applyFont="1" applyFill="1" applyBorder="1" applyAlignment="1">
      <alignment horizontal="left" vertical="center" wrapText="1"/>
    </xf>
    <xf numFmtId="0" fontId="45" fillId="0" borderId="6" xfId="0" applyFont="1" applyBorder="1" applyAlignment="1">
      <alignment horizontal="left" vertical="center" wrapText="1"/>
    </xf>
    <xf numFmtId="0" fontId="14" fillId="5" borderId="7" xfId="0" applyFont="1" applyFill="1" applyBorder="1" applyAlignment="1">
      <alignment horizontal="left" vertical="center" wrapText="1"/>
    </xf>
    <xf numFmtId="0" fontId="50" fillId="0" borderId="2" xfId="15" applyFont="1" applyBorder="1" applyAlignment="1">
      <alignment horizontal="left" vertical="center" wrapText="1"/>
    </xf>
    <xf numFmtId="0" fontId="49" fillId="0" borderId="2" xfId="15" applyFont="1" applyBorder="1" applyAlignment="1">
      <alignment horizontal="left" vertical="center" wrapText="1"/>
    </xf>
    <xf numFmtId="0" fontId="49" fillId="0" borderId="6" xfId="15" applyFont="1" applyBorder="1" applyAlignment="1">
      <alignment horizontal="left" vertical="center" wrapText="1"/>
    </xf>
    <xf numFmtId="0" fontId="45" fillId="2" borderId="2" xfId="0" applyFont="1" applyFill="1" applyBorder="1" applyAlignment="1">
      <alignment horizontal="left" vertical="center" wrapText="1"/>
    </xf>
    <xf numFmtId="0" fontId="51" fillId="2" borderId="2" xfId="0" applyFont="1" applyFill="1" applyBorder="1" applyAlignment="1">
      <alignment horizontal="left" vertical="center" wrapText="1"/>
    </xf>
    <xf numFmtId="0" fontId="45" fillId="0" borderId="1" xfId="0" applyFont="1" applyBorder="1" applyAlignment="1">
      <alignment horizontal="left" vertical="center" wrapText="1"/>
    </xf>
    <xf numFmtId="0" fontId="14" fillId="0" borderId="7" xfId="0" applyFont="1" applyBorder="1" applyAlignment="1">
      <alignment horizontal="left" vertical="center" wrapText="1"/>
    </xf>
    <xf numFmtId="0" fontId="45" fillId="5" borderId="1" xfId="0" applyFont="1" applyFill="1" applyBorder="1" applyAlignment="1">
      <alignment horizontal="left" vertical="center" wrapText="1"/>
    </xf>
    <xf numFmtId="164" fontId="45" fillId="5" borderId="1" xfId="0" applyNumberFormat="1" applyFont="1" applyFill="1" applyBorder="1" applyAlignment="1">
      <alignment horizontal="left" vertical="center" wrapText="1"/>
    </xf>
    <xf numFmtId="0" fontId="45" fillId="5" borderId="2" xfId="0" applyFont="1" applyFill="1" applyBorder="1" applyAlignment="1">
      <alignment horizontal="left" vertical="center" wrapText="1"/>
    </xf>
    <xf numFmtId="164" fontId="45" fillId="5" borderId="2" xfId="0" applyNumberFormat="1" applyFont="1" applyFill="1" applyBorder="1" applyAlignment="1">
      <alignment horizontal="left" vertical="center" wrapText="1"/>
    </xf>
    <xf numFmtId="165" fontId="45" fillId="5" borderId="2" xfId="0" applyNumberFormat="1" applyFont="1" applyFill="1" applyBorder="1" applyAlignment="1">
      <alignment horizontal="left" vertical="center" wrapText="1"/>
    </xf>
    <xf numFmtId="166" fontId="45" fillId="5" borderId="2" xfId="0" applyNumberFormat="1" applyFont="1" applyFill="1" applyBorder="1" applyAlignment="1">
      <alignment horizontal="left" vertical="center" wrapText="1"/>
    </xf>
    <xf numFmtId="0" fontId="45" fillId="5" borderId="6" xfId="0" applyFont="1" applyFill="1" applyBorder="1" applyAlignment="1">
      <alignment horizontal="left" vertical="center" wrapText="1"/>
    </xf>
    <xf numFmtId="164" fontId="45" fillId="5" borderId="6" xfId="0" applyNumberFormat="1" applyFont="1" applyFill="1" applyBorder="1" applyAlignment="1">
      <alignment horizontal="left" vertical="center" wrapText="1"/>
    </xf>
    <xf numFmtId="0" fontId="5" fillId="5" borderId="0" xfId="0" applyFont="1" applyFill="1" applyAlignment="1">
      <alignment horizontal="left" vertical="center" wrapText="1" indent="1"/>
    </xf>
    <xf numFmtId="166" fontId="45" fillId="5" borderId="6" xfId="0" applyNumberFormat="1" applyFont="1" applyFill="1" applyBorder="1" applyAlignment="1">
      <alignment horizontal="left" vertical="center" wrapText="1"/>
    </xf>
    <xf numFmtId="0" fontId="45" fillId="5" borderId="3" xfId="0" applyFont="1" applyFill="1" applyBorder="1" applyAlignment="1">
      <alignment horizontal="left" vertical="top" wrapText="1"/>
    </xf>
    <xf numFmtId="0" fontId="56" fillId="5" borderId="0" xfId="0" applyFont="1" applyFill="1"/>
    <xf numFmtId="0" fontId="45" fillId="0" borderId="0" xfId="0" applyFont="1" applyAlignment="1">
      <alignment vertical="center" wrapText="1"/>
    </xf>
    <xf numFmtId="0" fontId="45" fillId="5" borderId="9" xfId="0" applyFont="1" applyFill="1" applyBorder="1" applyAlignment="1">
      <alignment horizontal="left" vertical="center" wrapText="1"/>
    </xf>
    <xf numFmtId="0" fontId="45" fillId="5" borderId="4" xfId="0" applyFont="1" applyFill="1" applyBorder="1" applyAlignment="1">
      <alignment horizontal="left" vertical="center" wrapText="1"/>
    </xf>
    <xf numFmtId="0" fontId="45" fillId="5" borderId="3" xfId="0" applyFont="1" applyFill="1" applyBorder="1" applyAlignment="1">
      <alignment horizontal="left" vertical="center" wrapText="1"/>
    </xf>
    <xf numFmtId="0" fontId="45" fillId="5" borderId="5" xfId="0" applyFont="1" applyFill="1" applyBorder="1" applyAlignment="1">
      <alignment horizontal="left" vertical="center" wrapText="1"/>
    </xf>
    <xf numFmtId="167" fontId="45" fillId="7" borderId="1" xfId="0" applyNumberFormat="1" applyFont="1" applyFill="1" applyBorder="1" applyAlignment="1">
      <alignment horizontal="right" vertical="center" wrapText="1"/>
    </xf>
    <xf numFmtId="167" fontId="45" fillId="5" borderId="1" xfId="0" applyNumberFormat="1" applyFont="1" applyFill="1" applyBorder="1" applyAlignment="1">
      <alignment horizontal="right" vertical="center" wrapText="1"/>
    </xf>
    <xf numFmtId="167" fontId="45" fillId="7" borderId="6" xfId="0" applyNumberFormat="1" applyFont="1" applyFill="1" applyBorder="1" applyAlignment="1">
      <alignment horizontal="right" vertical="center" wrapText="1"/>
    </xf>
    <xf numFmtId="167" fontId="45" fillId="5" borderId="6" xfId="0" applyNumberFormat="1" applyFont="1" applyFill="1" applyBorder="1" applyAlignment="1">
      <alignment horizontal="right" vertical="center" wrapText="1"/>
    </xf>
    <xf numFmtId="0" fontId="36" fillId="5" borderId="10" xfId="0" applyFont="1" applyFill="1" applyBorder="1" applyAlignment="1">
      <alignment horizontal="left" vertical="center" wrapText="1"/>
    </xf>
    <xf numFmtId="0" fontId="36" fillId="7" borderId="10" xfId="0" applyFont="1" applyFill="1" applyBorder="1" applyAlignment="1">
      <alignment horizontal="right" vertical="center" wrapText="1"/>
    </xf>
    <xf numFmtId="0" fontId="36" fillId="5" borderId="10" xfId="0" applyFont="1" applyFill="1" applyBorder="1" applyAlignment="1">
      <alignment horizontal="right" vertical="center" wrapText="1"/>
    </xf>
    <xf numFmtId="168" fontId="45" fillId="7" borderId="1" xfId="0" applyNumberFormat="1" applyFont="1" applyFill="1" applyBorder="1" applyAlignment="1">
      <alignment horizontal="right" vertical="center" wrapText="1"/>
    </xf>
    <xf numFmtId="168" fontId="45" fillId="5" borderId="1" xfId="0" applyNumberFormat="1" applyFont="1" applyFill="1" applyBorder="1" applyAlignment="1">
      <alignment horizontal="right" vertical="center" wrapText="1"/>
    </xf>
    <xf numFmtId="168" fontId="45" fillId="7" borderId="2" xfId="0" applyNumberFormat="1" applyFont="1" applyFill="1" applyBorder="1" applyAlignment="1">
      <alignment horizontal="right" vertical="center" wrapText="1"/>
    </xf>
    <xf numFmtId="168" fontId="45" fillId="5" borderId="2" xfId="0" applyNumberFormat="1" applyFont="1" applyFill="1" applyBorder="1" applyAlignment="1">
      <alignment horizontal="right" vertical="center" wrapText="1"/>
    </xf>
    <xf numFmtId="168" fontId="45" fillId="7" borderId="6" xfId="0" applyNumberFormat="1" applyFont="1" applyFill="1" applyBorder="1" applyAlignment="1">
      <alignment horizontal="right" vertical="center" wrapText="1"/>
    </xf>
    <xf numFmtId="168" fontId="45" fillId="5" borderId="6" xfId="0" applyNumberFormat="1" applyFont="1" applyFill="1" applyBorder="1" applyAlignment="1">
      <alignment horizontal="right" vertical="center" wrapText="1"/>
    </xf>
    <xf numFmtId="169" fontId="45" fillId="7" borderId="1" xfId="0" applyNumberFormat="1" applyFont="1" applyFill="1" applyBorder="1" applyAlignment="1">
      <alignment horizontal="right" vertical="center" wrapText="1"/>
    </xf>
    <xf numFmtId="169" fontId="45" fillId="5" borderId="1" xfId="0" applyNumberFormat="1" applyFont="1" applyFill="1" applyBorder="1" applyAlignment="1">
      <alignment horizontal="right" vertical="center" wrapText="1"/>
    </xf>
    <xf numFmtId="169" fontId="45" fillId="7" borderId="2" xfId="0" applyNumberFormat="1" applyFont="1" applyFill="1" applyBorder="1" applyAlignment="1">
      <alignment horizontal="right" vertical="center" wrapText="1"/>
    </xf>
    <xf numFmtId="169" fontId="45" fillId="5" borderId="2" xfId="0" applyNumberFormat="1" applyFont="1" applyFill="1" applyBorder="1" applyAlignment="1">
      <alignment horizontal="right" vertical="center" wrapText="1"/>
    </xf>
    <xf numFmtId="170" fontId="45" fillId="7" borderId="11" xfId="0" applyNumberFormat="1" applyFont="1" applyFill="1" applyBorder="1" applyAlignment="1">
      <alignment horizontal="right" vertical="center" wrapText="1"/>
    </xf>
    <xf numFmtId="170" fontId="45" fillId="5" borderId="6" xfId="0" applyNumberFormat="1" applyFont="1" applyFill="1" applyBorder="1" applyAlignment="1">
      <alignment horizontal="right" vertical="center" wrapText="1"/>
    </xf>
    <xf numFmtId="0" fontId="45" fillId="5" borderId="6" xfId="0" applyFont="1" applyFill="1" applyBorder="1" applyAlignment="1">
      <alignment horizontal="right" vertical="center" wrapText="1"/>
    </xf>
    <xf numFmtId="0" fontId="45" fillId="5" borderId="12" xfId="0" applyFont="1" applyFill="1" applyBorder="1" applyAlignment="1">
      <alignment horizontal="left" vertical="center" wrapText="1"/>
    </xf>
    <xf numFmtId="169" fontId="45" fillId="7" borderId="13" xfId="0" applyNumberFormat="1" applyFont="1" applyFill="1" applyBorder="1" applyAlignment="1">
      <alignment horizontal="right" vertical="center" wrapText="1"/>
    </xf>
    <xf numFmtId="0" fontId="45" fillId="5" borderId="12" xfId="0" applyFont="1" applyFill="1" applyBorder="1" applyAlignment="1">
      <alignment horizontal="right" vertical="center" wrapText="1"/>
    </xf>
    <xf numFmtId="171" fontId="45" fillId="5" borderId="12" xfId="0" applyNumberFormat="1" applyFont="1" applyFill="1" applyBorder="1" applyAlignment="1">
      <alignment horizontal="right" vertical="center" wrapText="1"/>
    </xf>
    <xf numFmtId="0" fontId="45" fillId="5" borderId="2" xfId="0" applyFont="1" applyFill="1" applyBorder="1" applyAlignment="1">
      <alignment horizontal="right" vertical="center" wrapText="1"/>
    </xf>
    <xf numFmtId="169" fontId="45" fillId="7" borderId="11" xfId="0" applyNumberFormat="1" applyFont="1" applyFill="1" applyBorder="1" applyAlignment="1">
      <alignment horizontal="right" vertical="center" wrapText="1"/>
    </xf>
    <xf numFmtId="171" fontId="45" fillId="7" borderId="13" xfId="0" applyNumberFormat="1" applyFont="1" applyFill="1" applyBorder="1" applyAlignment="1">
      <alignment horizontal="right" vertical="center" wrapText="1"/>
    </xf>
    <xf numFmtId="170" fontId="45" fillId="7" borderId="6" xfId="0" applyNumberFormat="1" applyFont="1" applyFill="1" applyBorder="1" applyAlignment="1">
      <alignment horizontal="right" vertical="center" wrapText="1"/>
    </xf>
    <xf numFmtId="167" fontId="58" fillId="5" borderId="1" xfId="0" applyNumberFormat="1" applyFont="1" applyFill="1" applyBorder="1" applyAlignment="1">
      <alignment horizontal="right" vertical="center" wrapText="1"/>
    </xf>
    <xf numFmtId="167" fontId="45" fillId="7" borderId="2" xfId="0" applyNumberFormat="1" applyFont="1" applyFill="1" applyBorder="1" applyAlignment="1">
      <alignment horizontal="right" vertical="center" wrapText="1"/>
    </xf>
    <xf numFmtId="167" fontId="58" fillId="5" borderId="2" xfId="0" applyNumberFormat="1" applyFont="1" applyFill="1" applyBorder="1" applyAlignment="1">
      <alignment horizontal="right" vertical="center" wrapText="1"/>
    </xf>
    <xf numFmtId="167" fontId="45" fillId="5" borderId="2" xfId="0" applyNumberFormat="1" applyFont="1" applyFill="1" applyBorder="1" applyAlignment="1">
      <alignment horizontal="right" vertical="center" wrapText="1"/>
    </xf>
    <xf numFmtId="167" fontId="45" fillId="7" borderId="12" xfId="0" applyNumberFormat="1" applyFont="1" applyFill="1" applyBorder="1" applyAlignment="1">
      <alignment horizontal="right" vertical="center" wrapText="1"/>
    </xf>
    <xf numFmtId="167" fontId="45" fillId="5" borderId="12" xfId="0" applyNumberFormat="1" applyFont="1" applyFill="1" applyBorder="1" applyAlignment="1">
      <alignment horizontal="right" vertical="center" wrapText="1"/>
    </xf>
    <xf numFmtId="172" fontId="45" fillId="7" borderId="1" xfId="0" applyNumberFormat="1" applyFont="1" applyFill="1" applyBorder="1" applyAlignment="1">
      <alignment horizontal="right" vertical="center" wrapText="1"/>
    </xf>
    <xf numFmtId="172" fontId="45" fillId="5" borderId="1" xfId="0" applyNumberFormat="1" applyFont="1" applyFill="1" applyBorder="1" applyAlignment="1">
      <alignment horizontal="right" vertical="center" wrapText="1"/>
    </xf>
    <xf numFmtId="170" fontId="45" fillId="7" borderId="2" xfId="0" applyNumberFormat="1" applyFont="1" applyFill="1" applyBorder="1" applyAlignment="1">
      <alignment horizontal="right" vertical="center" wrapText="1"/>
    </xf>
    <xf numFmtId="172" fontId="58" fillId="5" borderId="2" xfId="0" applyNumberFormat="1" applyFont="1" applyFill="1" applyBorder="1" applyAlignment="1">
      <alignment horizontal="right" vertical="center" wrapText="1"/>
    </xf>
    <xf numFmtId="172" fontId="45" fillId="5" borderId="2" xfId="0" applyNumberFormat="1" applyFont="1" applyFill="1" applyBorder="1" applyAlignment="1">
      <alignment horizontal="right" vertical="center" wrapText="1"/>
    </xf>
    <xf numFmtId="172" fontId="45" fillId="5" borderId="6" xfId="0" applyNumberFormat="1" applyFont="1" applyFill="1" applyBorder="1" applyAlignment="1">
      <alignment horizontal="right" vertical="center" wrapText="1"/>
    </xf>
    <xf numFmtId="170" fontId="45" fillId="7" borderId="1" xfId="0" applyNumberFormat="1" applyFont="1" applyFill="1" applyBorder="1" applyAlignment="1">
      <alignment horizontal="right" vertical="center" wrapText="1"/>
    </xf>
    <xf numFmtId="171" fontId="45" fillId="7" borderId="2" xfId="0" applyNumberFormat="1" applyFont="1" applyFill="1" applyBorder="1" applyAlignment="1">
      <alignment horizontal="right" vertical="center" wrapText="1"/>
    </xf>
    <xf numFmtId="171" fontId="45" fillId="7" borderId="1" xfId="0" applyNumberFormat="1" applyFont="1" applyFill="1" applyBorder="1" applyAlignment="1">
      <alignment horizontal="right" vertical="center" wrapText="1"/>
    </xf>
    <xf numFmtId="171" fontId="45" fillId="5" borderId="1" xfId="0" applyNumberFormat="1" applyFont="1" applyFill="1" applyBorder="1" applyAlignment="1">
      <alignment horizontal="right" vertical="center" wrapText="1"/>
    </xf>
    <xf numFmtId="171" fontId="45" fillId="5" borderId="2" xfId="0" applyNumberFormat="1" applyFont="1" applyFill="1" applyBorder="1" applyAlignment="1">
      <alignment horizontal="right" vertical="center" wrapText="1"/>
    </xf>
    <xf numFmtId="172" fontId="45" fillId="7" borderId="6" xfId="0" applyNumberFormat="1" applyFont="1" applyFill="1" applyBorder="1" applyAlignment="1">
      <alignment horizontal="right" vertical="center" wrapText="1"/>
    </xf>
    <xf numFmtId="169" fontId="45" fillId="7" borderId="6" xfId="0" applyNumberFormat="1" applyFont="1" applyFill="1" applyBorder="1" applyAlignment="1">
      <alignment horizontal="right" vertical="center" wrapText="1"/>
    </xf>
    <xf numFmtId="169" fontId="45" fillId="5" borderId="6" xfId="0" applyNumberFormat="1" applyFont="1" applyFill="1" applyBorder="1" applyAlignment="1">
      <alignment horizontal="right" vertical="center" wrapText="1"/>
    </xf>
    <xf numFmtId="167" fontId="36" fillId="7" borderId="10" xfId="0" applyNumberFormat="1" applyFont="1" applyFill="1" applyBorder="1" applyAlignment="1">
      <alignment horizontal="right" vertical="center" wrapText="1"/>
    </xf>
    <xf numFmtId="167" fontId="36" fillId="5" borderId="10" xfId="0" applyNumberFormat="1" applyFont="1" applyFill="1" applyBorder="1" applyAlignment="1">
      <alignment horizontal="right" vertical="center" wrapText="1"/>
    </xf>
    <xf numFmtId="0" fontId="14" fillId="5" borderId="15" xfId="0" applyFont="1" applyFill="1" applyBorder="1" applyAlignment="1">
      <alignment horizontal="left" vertical="center" wrapText="1"/>
    </xf>
    <xf numFmtId="173" fontId="45" fillId="3" borderId="18" xfId="0" applyNumberFormat="1" applyFont="1" applyFill="1" applyBorder="1" applyAlignment="1">
      <alignment horizontal="right" vertical="center" wrapText="1"/>
    </xf>
    <xf numFmtId="173" fontId="45" fillId="3" borderId="19" xfId="0" applyNumberFormat="1" applyFont="1" applyFill="1" applyBorder="1" applyAlignment="1">
      <alignment horizontal="right" vertical="center" wrapText="1"/>
    </xf>
    <xf numFmtId="173" fontId="45" fillId="3" borderId="21" xfId="0" applyNumberFormat="1" applyFont="1" applyFill="1" applyBorder="1" applyAlignment="1">
      <alignment horizontal="right" vertical="center" wrapText="1"/>
    </xf>
    <xf numFmtId="173" fontId="45" fillId="3" borderId="22" xfId="0" applyNumberFormat="1" applyFont="1" applyFill="1" applyBorder="1" applyAlignment="1">
      <alignment horizontal="right" vertical="center" wrapText="1"/>
    </xf>
    <xf numFmtId="173" fontId="45" fillId="3" borderId="24" xfId="0" applyNumberFormat="1" applyFont="1" applyFill="1" applyBorder="1" applyAlignment="1">
      <alignment horizontal="right" vertical="center" wrapText="1"/>
    </xf>
    <xf numFmtId="173" fontId="45" fillId="3" borderId="25" xfId="0" applyNumberFormat="1" applyFont="1" applyFill="1" applyBorder="1" applyAlignment="1">
      <alignment horizontal="right" vertical="center" wrapText="1"/>
    </xf>
    <xf numFmtId="171" fontId="45" fillId="3" borderId="1" xfId="0" applyNumberFormat="1" applyFont="1" applyFill="1" applyBorder="1" applyAlignment="1">
      <alignment horizontal="right" vertical="center" wrapText="1"/>
    </xf>
    <xf numFmtId="171" fontId="45" fillId="4" borderId="1" xfId="0" applyNumberFormat="1" applyFont="1" applyFill="1" applyBorder="1" applyAlignment="1">
      <alignment horizontal="right" vertical="center" wrapText="1"/>
    </xf>
    <xf numFmtId="171" fontId="45" fillId="3" borderId="6" xfId="0" applyNumberFormat="1" applyFont="1" applyFill="1" applyBorder="1" applyAlignment="1">
      <alignment horizontal="right" vertical="center" wrapText="1"/>
    </xf>
    <xf numFmtId="171" fontId="45" fillId="4" borderId="6" xfId="0" applyNumberFormat="1" applyFont="1" applyFill="1" applyBorder="1" applyAlignment="1">
      <alignment horizontal="right" vertical="center" wrapText="1"/>
    </xf>
    <xf numFmtId="174" fontId="45" fillId="3" borderId="1" xfId="0" applyNumberFormat="1" applyFont="1" applyFill="1" applyBorder="1" applyAlignment="1">
      <alignment vertical="center" wrapText="1"/>
    </xf>
    <xf numFmtId="164" fontId="45" fillId="4" borderId="1" xfId="0" applyNumberFormat="1" applyFont="1" applyFill="1" applyBorder="1" applyAlignment="1">
      <alignment horizontal="right" vertical="center" wrapText="1"/>
    </xf>
    <xf numFmtId="174" fontId="45" fillId="3" borderId="2" xfId="0" applyNumberFormat="1" applyFont="1" applyFill="1" applyBorder="1" applyAlignment="1">
      <alignment vertical="center" wrapText="1"/>
    </xf>
    <xf numFmtId="164" fontId="45" fillId="4" borderId="2" xfId="0" applyNumberFormat="1" applyFont="1" applyFill="1" applyBorder="1" applyAlignment="1">
      <alignment horizontal="right" vertical="center" wrapText="1"/>
    </xf>
    <xf numFmtId="174" fontId="45" fillId="3" borderId="6" xfId="0" applyNumberFormat="1" applyFont="1" applyFill="1" applyBorder="1" applyAlignment="1">
      <alignment vertical="center" wrapText="1"/>
    </xf>
    <xf numFmtId="164" fontId="45" fillId="4" borderId="6" xfId="0" applyNumberFormat="1" applyFont="1" applyFill="1" applyBorder="1" applyAlignment="1">
      <alignment horizontal="right" vertical="center" wrapText="1"/>
    </xf>
    <xf numFmtId="0" fontId="36" fillId="0" borderId="10" xfId="0" applyFont="1" applyBorder="1" applyAlignment="1">
      <alignment horizontal="left" vertical="center" wrapText="1"/>
    </xf>
    <xf numFmtId="171" fontId="36" fillId="3" borderId="10" xfId="0" applyNumberFormat="1" applyFont="1" applyFill="1" applyBorder="1" applyAlignment="1">
      <alignment horizontal="right" vertical="center" wrapText="1"/>
    </xf>
    <xf numFmtId="164" fontId="36" fillId="0" borderId="10" xfId="0" applyNumberFormat="1" applyFont="1" applyBorder="1" applyAlignment="1">
      <alignment horizontal="right" vertical="center" wrapText="1"/>
    </xf>
    <xf numFmtId="170" fontId="45" fillId="3" borderId="1" xfId="0" applyNumberFormat="1" applyFont="1" applyFill="1" applyBorder="1" applyAlignment="1">
      <alignment horizontal="right" vertical="center" wrapText="1"/>
    </xf>
    <xf numFmtId="171" fontId="45" fillId="3" borderId="2" xfId="0" applyNumberFormat="1" applyFont="1" applyFill="1" applyBorder="1" applyAlignment="1">
      <alignment horizontal="right" vertical="center" wrapText="1"/>
    </xf>
    <xf numFmtId="164" fontId="45" fillId="3" borderId="6" xfId="0" applyNumberFormat="1" applyFont="1" applyFill="1" applyBorder="1" applyAlignment="1">
      <alignment horizontal="right" vertical="center" wrapText="1"/>
    </xf>
    <xf numFmtId="167" fontId="45" fillId="3" borderId="1" xfId="0" applyNumberFormat="1" applyFont="1" applyFill="1" applyBorder="1" applyAlignment="1">
      <alignment horizontal="right" vertical="center" wrapText="1"/>
    </xf>
    <xf numFmtId="167" fontId="45" fillId="4" borderId="1" xfId="0" applyNumberFormat="1" applyFont="1" applyFill="1" applyBorder="1" applyAlignment="1">
      <alignment horizontal="right" vertical="center" wrapText="1"/>
    </xf>
    <xf numFmtId="167" fontId="45" fillId="3" borderId="6" xfId="0" applyNumberFormat="1" applyFont="1" applyFill="1" applyBorder="1" applyAlignment="1">
      <alignment horizontal="right" vertical="center" wrapText="1"/>
    </xf>
    <xf numFmtId="167" fontId="45" fillId="4" borderId="6" xfId="0" applyNumberFormat="1" applyFont="1" applyFill="1" applyBorder="1" applyAlignment="1">
      <alignment horizontal="right" vertical="center" wrapText="1"/>
    </xf>
    <xf numFmtId="0" fontId="5" fillId="5" borderId="0" xfId="0" applyFont="1" applyFill="1" applyAlignment="1">
      <alignment horizontal="left" vertical="center" wrapText="1"/>
    </xf>
    <xf numFmtId="0" fontId="5" fillId="0" borderId="0" xfId="0" applyFont="1" applyAlignment="1">
      <alignment horizontal="left" vertical="center" wrapText="1"/>
    </xf>
    <xf numFmtId="0" fontId="45" fillId="5" borderId="0" xfId="0" applyFont="1" applyFill="1" applyAlignment="1">
      <alignment vertical="center" wrapText="1"/>
    </xf>
    <xf numFmtId="171" fontId="45" fillId="5" borderId="6" xfId="0" applyNumberFormat="1" applyFont="1" applyFill="1" applyBorder="1" applyAlignment="1">
      <alignment horizontal="right" vertical="center" wrapText="1"/>
    </xf>
    <xf numFmtId="173" fontId="58" fillId="5" borderId="19" xfId="0" applyNumberFormat="1" applyFont="1" applyFill="1" applyBorder="1" applyAlignment="1">
      <alignment horizontal="right" vertical="center" wrapText="1"/>
    </xf>
    <xf numFmtId="173" fontId="45" fillId="5" borderId="22" xfId="0" applyNumberFormat="1" applyFont="1" applyFill="1" applyBorder="1" applyAlignment="1">
      <alignment horizontal="right" vertical="center" wrapText="1"/>
    </xf>
    <xf numFmtId="173" fontId="45" fillId="5" borderId="25" xfId="0" applyNumberFormat="1" applyFont="1" applyFill="1" applyBorder="1" applyAlignment="1">
      <alignment horizontal="right" vertical="center" wrapText="1"/>
    </xf>
    <xf numFmtId="173" fontId="45" fillId="5" borderId="19" xfId="0" applyNumberFormat="1" applyFont="1" applyFill="1" applyBorder="1" applyAlignment="1">
      <alignment horizontal="right" vertical="center" wrapText="1"/>
    </xf>
    <xf numFmtId="173" fontId="45" fillId="5" borderId="20" xfId="0" applyNumberFormat="1" applyFont="1" applyFill="1" applyBorder="1" applyAlignment="1">
      <alignment horizontal="right" vertical="center" wrapText="1"/>
    </xf>
    <xf numFmtId="173" fontId="45" fillId="5" borderId="23" xfId="0" applyNumberFormat="1" applyFont="1" applyFill="1" applyBorder="1" applyAlignment="1">
      <alignment horizontal="right" vertical="center" wrapText="1"/>
    </xf>
    <xf numFmtId="173" fontId="45" fillId="5" borderId="26" xfId="0" applyNumberFormat="1" applyFont="1" applyFill="1" applyBorder="1" applyAlignment="1">
      <alignment horizontal="right" vertical="center" wrapText="1"/>
    </xf>
    <xf numFmtId="169" fontId="45" fillId="3" borderId="1" xfId="0" applyNumberFormat="1" applyFont="1" applyFill="1" applyBorder="1" applyAlignment="1">
      <alignment horizontal="right" vertical="center" wrapText="1"/>
    </xf>
    <xf numFmtId="169" fontId="45" fillId="0" borderId="1" xfId="0" applyNumberFormat="1" applyFont="1" applyBorder="1" applyAlignment="1">
      <alignment horizontal="right" vertical="center" wrapText="1"/>
    </xf>
    <xf numFmtId="169" fontId="45" fillId="3" borderId="2" xfId="0" applyNumberFormat="1" applyFont="1" applyFill="1" applyBorder="1" applyAlignment="1">
      <alignment horizontal="right" vertical="center" wrapText="1"/>
    </xf>
    <xf numFmtId="169" fontId="45" fillId="3" borderId="6" xfId="0" applyNumberFormat="1" applyFont="1" applyFill="1" applyBorder="1" applyAlignment="1">
      <alignment horizontal="right" vertical="center" wrapText="1"/>
    </xf>
    <xf numFmtId="169" fontId="45" fillId="0" borderId="6" xfId="0" applyNumberFormat="1" applyFont="1" applyBorder="1" applyAlignment="1">
      <alignment horizontal="right" vertical="center" wrapText="1"/>
    </xf>
    <xf numFmtId="169" fontId="36" fillId="3" borderId="10" xfId="0" applyNumberFormat="1" applyFont="1" applyFill="1" applyBorder="1" applyAlignment="1">
      <alignment horizontal="right" vertical="center" wrapText="1"/>
    </xf>
    <xf numFmtId="164" fontId="45" fillId="0" borderId="1" xfId="0" applyNumberFormat="1" applyFont="1" applyBorder="1" applyAlignment="1">
      <alignment horizontal="right" vertical="center" wrapText="1"/>
    </xf>
    <xf numFmtId="164" fontId="45" fillId="0" borderId="2" xfId="0" applyNumberFormat="1" applyFont="1" applyBorder="1" applyAlignment="1">
      <alignment horizontal="right" vertical="center" wrapText="1"/>
    </xf>
    <xf numFmtId="0" fontId="45" fillId="0" borderId="2" xfId="0" applyFont="1" applyBorder="1" applyAlignment="1">
      <alignment horizontal="right" vertical="center" wrapText="1"/>
    </xf>
    <xf numFmtId="164" fontId="45" fillId="0" borderId="6" xfId="0" applyNumberFormat="1" applyFont="1" applyBorder="1" applyAlignment="1">
      <alignment horizontal="right" vertical="center" wrapText="1"/>
    </xf>
    <xf numFmtId="0" fontId="45" fillId="0" borderId="29" xfId="0" applyFont="1" applyBorder="1" applyAlignment="1">
      <alignment horizontal="left" vertical="center" wrapText="1"/>
    </xf>
    <xf numFmtId="173" fontId="45" fillId="3" borderId="1" xfId="0" applyNumberFormat="1" applyFont="1" applyFill="1" applyBorder="1" applyAlignment="1">
      <alignment horizontal="right" vertical="center" wrapText="1"/>
    </xf>
    <xf numFmtId="173" fontId="45" fillId="0" borderId="1" xfId="0" applyNumberFormat="1" applyFont="1" applyBorder="1" applyAlignment="1">
      <alignment horizontal="right" vertical="center" wrapText="1"/>
    </xf>
    <xf numFmtId="173" fontId="45" fillId="3" borderId="2" xfId="0" applyNumberFormat="1" applyFont="1" applyFill="1" applyBorder="1" applyAlignment="1">
      <alignment horizontal="right" vertical="center" wrapText="1"/>
    </xf>
    <xf numFmtId="173" fontId="45" fillId="0" borderId="2" xfId="0" applyNumberFormat="1" applyFont="1" applyBorder="1" applyAlignment="1">
      <alignment horizontal="right" vertical="center" wrapText="1"/>
    </xf>
    <xf numFmtId="173" fontId="45" fillId="3" borderId="6" xfId="0" applyNumberFormat="1" applyFont="1" applyFill="1" applyBorder="1" applyAlignment="1">
      <alignment horizontal="right" vertical="center" wrapText="1"/>
    </xf>
    <xf numFmtId="169" fontId="45" fillId="3" borderId="12" xfId="0" applyNumberFormat="1" applyFont="1" applyFill="1" applyBorder="1" applyAlignment="1">
      <alignment horizontal="right" vertical="center" wrapText="1"/>
    </xf>
    <xf numFmtId="173" fontId="45" fillId="3" borderId="12" xfId="0" applyNumberFormat="1" applyFont="1" applyFill="1" applyBorder="1" applyAlignment="1">
      <alignment horizontal="right" vertical="center" wrapText="1"/>
    </xf>
    <xf numFmtId="0" fontId="45" fillId="0" borderId="1" xfId="0" applyFont="1" applyBorder="1" applyAlignment="1">
      <alignment horizontal="right" vertical="center" wrapText="1"/>
    </xf>
    <xf numFmtId="170" fontId="45" fillId="3" borderId="6" xfId="0" applyNumberFormat="1" applyFont="1" applyFill="1" applyBorder="1" applyAlignment="1">
      <alignment horizontal="right" vertical="center" wrapText="1"/>
    </xf>
    <xf numFmtId="0" fontId="45" fillId="3" borderId="1" xfId="0" applyFont="1" applyFill="1" applyBorder="1" applyAlignment="1">
      <alignment horizontal="right" vertical="center" wrapText="1"/>
    </xf>
    <xf numFmtId="0" fontId="45" fillId="3" borderId="6" xfId="0" applyFont="1" applyFill="1" applyBorder="1" applyAlignment="1">
      <alignment horizontal="right" vertical="center" wrapText="1"/>
    </xf>
    <xf numFmtId="169" fontId="45" fillId="3" borderId="18" xfId="0" applyNumberFormat="1" applyFont="1" applyFill="1" applyBorder="1" applyAlignment="1">
      <alignment horizontal="right" vertical="center" wrapText="1"/>
    </xf>
    <xf numFmtId="176" fontId="45" fillId="3" borderId="6" xfId="0" applyNumberFormat="1" applyFont="1" applyFill="1" applyBorder="1" applyAlignment="1">
      <alignment horizontal="right" vertical="center" wrapText="1"/>
    </xf>
    <xf numFmtId="176" fontId="45" fillId="3" borderId="24" xfId="0" applyNumberFormat="1" applyFont="1" applyFill="1" applyBorder="1" applyAlignment="1">
      <alignment horizontal="right" vertical="center" wrapText="1"/>
    </xf>
    <xf numFmtId="164" fontId="45" fillId="3" borderId="12" xfId="0" applyNumberFormat="1" applyFont="1" applyFill="1" applyBorder="1" applyAlignment="1">
      <alignment horizontal="right" vertical="center" wrapText="1"/>
    </xf>
    <xf numFmtId="164" fontId="45" fillId="3" borderId="1" xfId="0" applyNumberFormat="1" applyFont="1" applyFill="1" applyBorder="1" applyAlignment="1">
      <alignment horizontal="right" vertical="center" wrapText="1"/>
    </xf>
    <xf numFmtId="164" fontId="45" fillId="3" borderId="2" xfId="0" applyNumberFormat="1" applyFont="1" applyFill="1" applyBorder="1" applyAlignment="1">
      <alignment horizontal="right" vertical="center" wrapText="1"/>
    </xf>
    <xf numFmtId="166" fontId="45" fillId="3" borderId="29" xfId="0" applyNumberFormat="1" applyFont="1" applyFill="1" applyBorder="1" applyAlignment="1">
      <alignment horizontal="right" vertical="center" wrapText="1"/>
    </xf>
    <xf numFmtId="0" fontId="45" fillId="3" borderId="29" xfId="0" applyFont="1" applyFill="1" applyBorder="1" applyAlignment="1">
      <alignment horizontal="right" vertical="center" wrapText="1"/>
    </xf>
    <xf numFmtId="168" fontId="45" fillId="3" borderId="1" xfId="0" applyNumberFormat="1" applyFont="1" applyFill="1" applyBorder="1" applyAlignment="1">
      <alignment horizontal="right" vertical="center" wrapText="1"/>
    </xf>
    <xf numFmtId="168" fontId="45" fillId="3" borderId="2" xfId="0" applyNumberFormat="1" applyFont="1" applyFill="1" applyBorder="1" applyAlignment="1">
      <alignment horizontal="right" vertical="center" wrapText="1"/>
    </xf>
    <xf numFmtId="170" fontId="45" fillId="3" borderId="2" xfId="0" applyNumberFormat="1" applyFont="1" applyFill="1" applyBorder="1" applyAlignment="1">
      <alignment horizontal="right" vertical="center" wrapText="1"/>
    </xf>
    <xf numFmtId="172" fontId="45" fillId="3" borderId="2" xfId="0" applyNumberFormat="1" applyFont="1" applyFill="1" applyBorder="1" applyAlignment="1">
      <alignment horizontal="right" vertical="center" wrapText="1"/>
    </xf>
    <xf numFmtId="172" fontId="45" fillId="3" borderId="6" xfId="0" applyNumberFormat="1" applyFont="1" applyFill="1" applyBorder="1" applyAlignment="1">
      <alignment horizontal="right" vertical="center" wrapText="1"/>
    </xf>
    <xf numFmtId="173" fontId="46" fillId="3" borderId="1" xfId="0" applyNumberFormat="1" applyFont="1" applyFill="1" applyBorder="1" applyAlignment="1">
      <alignment horizontal="right" vertical="center" wrapText="1"/>
    </xf>
    <xf numFmtId="173" fontId="46" fillId="3" borderId="2" xfId="0" applyNumberFormat="1" applyFont="1" applyFill="1" applyBorder="1" applyAlignment="1">
      <alignment horizontal="right" vertical="center" wrapText="1"/>
    </xf>
    <xf numFmtId="173" fontId="46" fillId="3" borderId="6" xfId="0" applyNumberFormat="1" applyFont="1" applyFill="1" applyBorder="1" applyAlignment="1">
      <alignment horizontal="right" vertical="center" wrapText="1"/>
    </xf>
    <xf numFmtId="173" fontId="46" fillId="3" borderId="12" xfId="0" applyNumberFormat="1" applyFont="1" applyFill="1" applyBorder="1" applyAlignment="1">
      <alignment horizontal="right" vertical="center" wrapText="1"/>
    </xf>
    <xf numFmtId="173" fontId="46" fillId="3" borderId="4" xfId="0" applyNumberFormat="1" applyFont="1" applyFill="1" applyBorder="1" applyAlignment="1">
      <alignment horizontal="right" vertical="center" wrapText="1"/>
    </xf>
    <xf numFmtId="173" fontId="46" fillId="3" borderId="18" xfId="0" applyNumberFormat="1" applyFont="1" applyFill="1" applyBorder="1" applyAlignment="1">
      <alignment horizontal="right" vertical="center" wrapText="1"/>
    </xf>
    <xf numFmtId="173" fontId="46" fillId="3" borderId="21" xfId="0" applyNumberFormat="1" applyFont="1" applyFill="1" applyBorder="1" applyAlignment="1">
      <alignment horizontal="right" vertical="center" wrapText="1"/>
    </xf>
    <xf numFmtId="172" fontId="45" fillId="3" borderId="20" xfId="0" applyNumberFormat="1" applyFont="1" applyFill="1" applyBorder="1" applyAlignment="1">
      <alignment horizontal="right" vertical="center" wrapText="1"/>
    </xf>
    <xf numFmtId="164" fontId="45" fillId="3" borderId="21" xfId="0" applyNumberFormat="1" applyFont="1" applyFill="1" applyBorder="1" applyAlignment="1">
      <alignment horizontal="right" vertical="center" wrapText="1"/>
    </xf>
    <xf numFmtId="164" fontId="36" fillId="3" borderId="10" xfId="0" applyNumberFormat="1" applyFont="1" applyFill="1" applyBorder="1" applyAlignment="1">
      <alignment horizontal="right" vertical="center" wrapText="1"/>
    </xf>
    <xf numFmtId="0" fontId="14" fillId="4" borderId="0" xfId="0" applyFont="1" applyFill="1" applyAlignment="1">
      <alignment horizontal="right" vertical="center" wrapText="1"/>
    </xf>
    <xf numFmtId="173" fontId="45" fillId="3" borderId="53" xfId="0" applyNumberFormat="1" applyFont="1" applyFill="1" applyBorder="1" applyAlignment="1">
      <alignment horizontal="right" vertical="center" wrapText="1"/>
    </xf>
    <xf numFmtId="173" fontId="45" fillId="0" borderId="53" xfId="0" applyNumberFormat="1" applyFont="1" applyBorder="1" applyAlignment="1">
      <alignment horizontal="right" vertical="center" wrapText="1"/>
    </xf>
    <xf numFmtId="169" fontId="45" fillId="3" borderId="29" xfId="0" applyNumberFormat="1" applyFont="1" applyFill="1" applyBorder="1" applyAlignment="1">
      <alignment horizontal="right" vertical="center" wrapText="1"/>
    </xf>
    <xf numFmtId="167" fontId="36" fillId="3" borderId="10" xfId="0" applyNumberFormat="1" applyFont="1" applyFill="1" applyBorder="1" applyAlignment="1">
      <alignment horizontal="right" vertical="center" wrapText="1"/>
    </xf>
    <xf numFmtId="167" fontId="45" fillId="3" borderId="2" xfId="0" applyNumberFormat="1" applyFont="1" applyFill="1" applyBorder="1" applyAlignment="1">
      <alignment horizontal="right" vertical="center" wrapText="1"/>
    </xf>
    <xf numFmtId="169" fontId="46" fillId="3" borderId="1" xfId="0" applyNumberFormat="1" applyFont="1" applyFill="1" applyBorder="1" applyAlignment="1">
      <alignment horizontal="right" vertical="center" wrapText="1"/>
    </xf>
    <xf numFmtId="164" fontId="46" fillId="3" borderId="1" xfId="0" applyNumberFormat="1" applyFont="1" applyFill="1" applyBorder="1" applyAlignment="1">
      <alignment horizontal="right" vertical="center" wrapText="1"/>
    </xf>
    <xf numFmtId="169" fontId="46" fillId="3" borderId="2" xfId="0" applyNumberFormat="1" applyFont="1" applyFill="1" applyBorder="1" applyAlignment="1">
      <alignment horizontal="right" vertical="center" wrapText="1"/>
    </xf>
    <xf numFmtId="164" fontId="46" fillId="3" borderId="2" xfId="0" applyNumberFormat="1" applyFont="1" applyFill="1" applyBorder="1" applyAlignment="1">
      <alignment horizontal="right" vertical="center" wrapText="1"/>
    </xf>
    <xf numFmtId="169" fontId="46" fillId="3" borderId="6" xfId="0" applyNumberFormat="1" applyFont="1" applyFill="1" applyBorder="1" applyAlignment="1">
      <alignment horizontal="right" vertical="center" wrapText="1"/>
    </xf>
    <xf numFmtId="164" fontId="46" fillId="3" borderId="6" xfId="0" applyNumberFormat="1" applyFont="1" applyFill="1" applyBorder="1" applyAlignment="1">
      <alignment horizontal="right" vertical="center" wrapText="1"/>
    </xf>
    <xf numFmtId="169" fontId="46" fillId="3" borderId="29" xfId="0" applyNumberFormat="1" applyFont="1" applyFill="1" applyBorder="1" applyAlignment="1">
      <alignment horizontal="right" vertical="center" wrapText="1"/>
    </xf>
    <xf numFmtId="166" fontId="36" fillId="3" borderId="10" xfId="0" applyNumberFormat="1" applyFont="1" applyFill="1" applyBorder="1" applyAlignment="1">
      <alignment horizontal="right" vertical="center" wrapText="1"/>
    </xf>
    <xf numFmtId="167" fontId="45" fillId="3" borderId="12" xfId="0" applyNumberFormat="1" applyFont="1" applyFill="1" applyBorder="1" applyAlignment="1">
      <alignment horizontal="right" vertical="center" wrapText="1"/>
    </xf>
    <xf numFmtId="166" fontId="45" fillId="3" borderId="2" xfId="0" applyNumberFormat="1" applyFont="1" applyFill="1" applyBorder="1" applyAlignment="1">
      <alignment horizontal="right" vertical="center" wrapText="1"/>
    </xf>
    <xf numFmtId="164" fontId="19" fillId="0" borderId="0" xfId="0" applyNumberFormat="1" applyFont="1" applyAlignment="1">
      <alignment horizontal="left" wrapText="1"/>
    </xf>
    <xf numFmtId="169" fontId="46" fillId="3" borderId="1" xfId="0" applyNumberFormat="1" applyFont="1" applyFill="1" applyBorder="1" applyAlignment="1">
      <alignment horizontal="left" vertical="center" wrapText="1"/>
    </xf>
    <xf numFmtId="169" fontId="45" fillId="3" borderId="2" xfId="0" applyNumberFormat="1" applyFont="1" applyFill="1" applyBorder="1" applyAlignment="1">
      <alignment horizontal="left" vertical="center" wrapText="1"/>
    </xf>
    <xf numFmtId="167" fontId="45" fillId="3" borderId="2" xfId="0" applyNumberFormat="1" applyFont="1" applyFill="1" applyBorder="1" applyAlignment="1">
      <alignment horizontal="left" vertical="center" wrapText="1"/>
    </xf>
    <xf numFmtId="167" fontId="45" fillId="3" borderId="6" xfId="0" applyNumberFormat="1" applyFont="1" applyFill="1" applyBorder="1" applyAlignment="1">
      <alignment horizontal="left" vertical="center" wrapText="1"/>
    </xf>
    <xf numFmtId="172" fontId="45" fillId="3" borderId="26" xfId="0" applyNumberFormat="1" applyFont="1" applyFill="1" applyBorder="1" applyAlignment="1">
      <alignment horizontal="right" vertical="center" wrapText="1"/>
    </xf>
    <xf numFmtId="172" fontId="45" fillId="3" borderId="1" xfId="0" applyNumberFormat="1" applyFont="1" applyFill="1" applyBorder="1" applyAlignment="1">
      <alignment horizontal="right" vertical="center" wrapText="1"/>
    </xf>
    <xf numFmtId="170" fontId="36" fillId="3" borderId="10" xfId="0" applyNumberFormat="1" applyFont="1" applyFill="1" applyBorder="1" applyAlignment="1">
      <alignment horizontal="right" vertical="center" wrapText="1"/>
    </xf>
    <xf numFmtId="184" fontId="45" fillId="3" borderId="1" xfId="0" applyNumberFormat="1" applyFont="1" applyFill="1" applyBorder="1" applyAlignment="1">
      <alignment horizontal="right" vertical="center" wrapText="1"/>
    </xf>
    <xf numFmtId="186" fontId="45" fillId="3" borderId="6" xfId="0" applyNumberFormat="1" applyFont="1" applyFill="1" applyBorder="1" applyAlignment="1">
      <alignment horizontal="right" vertical="center" wrapText="1"/>
    </xf>
    <xf numFmtId="164" fontId="45" fillId="3" borderId="18" xfId="0" applyNumberFormat="1" applyFont="1" applyFill="1" applyBorder="1" applyAlignment="1">
      <alignment horizontal="right" vertical="center" wrapText="1"/>
    </xf>
    <xf numFmtId="164" fontId="45" fillId="3" borderId="24" xfId="0" applyNumberFormat="1" applyFont="1" applyFill="1" applyBorder="1" applyAlignment="1">
      <alignment horizontal="right" vertical="center" wrapText="1"/>
    </xf>
    <xf numFmtId="164" fontId="36" fillId="3" borderId="27" xfId="0" applyNumberFormat="1" applyFont="1" applyFill="1" applyBorder="1" applyAlignment="1">
      <alignment horizontal="right" vertical="center" wrapText="1"/>
    </xf>
    <xf numFmtId="0" fontId="45" fillId="2" borderId="1" xfId="0" applyFont="1" applyFill="1" applyBorder="1" applyAlignment="1">
      <alignment horizontal="left" vertical="center" wrapText="1"/>
    </xf>
    <xf numFmtId="166" fontId="45" fillId="3" borderId="6" xfId="0" applyNumberFormat="1" applyFont="1" applyFill="1" applyBorder="1" applyAlignment="1">
      <alignment horizontal="right" vertical="center" wrapText="1"/>
    </xf>
    <xf numFmtId="0" fontId="5" fillId="4" borderId="0" xfId="42" applyFont="1" applyFill="1" applyAlignment="1">
      <alignment horizontal="left" vertical="center" wrapText="1" indent="2"/>
    </xf>
    <xf numFmtId="0" fontId="14" fillId="4" borderId="0" xfId="42" applyFont="1" applyFill="1" applyAlignment="1">
      <alignment horizontal="left" vertical="center" wrapText="1"/>
    </xf>
    <xf numFmtId="0" fontId="44" fillId="0" borderId="0" xfId="42" applyFont="1"/>
    <xf numFmtId="0" fontId="45" fillId="4" borderId="0" xfId="42" applyFont="1" applyFill="1" applyAlignment="1">
      <alignment horizontal="left" vertical="center" wrapText="1"/>
    </xf>
    <xf numFmtId="0" fontId="14" fillId="4" borderId="15" xfId="42" applyFont="1" applyFill="1" applyBorder="1" applyAlignment="1">
      <alignment horizontal="left" vertical="center" wrapText="1"/>
    </xf>
    <xf numFmtId="0" fontId="45" fillId="4" borderId="22" xfId="42" applyFont="1" applyFill="1" applyBorder="1" applyAlignment="1">
      <alignment horizontal="left" vertical="center" wrapText="1"/>
    </xf>
    <xf numFmtId="171" fontId="45" fillId="4" borderId="22" xfId="42" applyNumberFormat="1" applyFont="1" applyFill="1" applyBorder="1" applyAlignment="1">
      <alignment horizontal="right" vertical="center" wrapText="1"/>
    </xf>
    <xf numFmtId="164" fontId="45" fillId="4" borderId="22" xfId="42" applyNumberFormat="1" applyFont="1" applyFill="1" applyBorder="1" applyAlignment="1">
      <alignment horizontal="right" vertical="center" wrapText="1"/>
    </xf>
    <xf numFmtId="168" fontId="45" fillId="4" borderId="22" xfId="42" applyNumberFormat="1" applyFont="1" applyFill="1" applyBorder="1" applyAlignment="1">
      <alignment horizontal="right" vertical="center" wrapText="1"/>
    </xf>
    <xf numFmtId="0" fontId="45" fillId="3" borderId="22" xfId="42" applyFont="1" applyFill="1" applyBorder="1" applyAlignment="1">
      <alignment horizontal="left" vertical="center" wrapText="1"/>
    </xf>
    <xf numFmtId="171" fontId="45" fillId="3" borderId="22" xfId="42" applyNumberFormat="1" applyFont="1" applyFill="1" applyBorder="1" applyAlignment="1">
      <alignment horizontal="right" vertical="center" wrapText="1"/>
    </xf>
    <xf numFmtId="164" fontId="45" fillId="3" borderId="22" xfId="42" applyNumberFormat="1" applyFont="1" applyFill="1" applyBorder="1" applyAlignment="1">
      <alignment horizontal="right" vertical="center" wrapText="1"/>
    </xf>
    <xf numFmtId="172" fontId="45" fillId="4" borderId="22" xfId="42" applyNumberFormat="1" applyFont="1" applyFill="1" applyBorder="1" applyAlignment="1">
      <alignment horizontal="right" vertical="center" wrapText="1"/>
    </xf>
    <xf numFmtId="0" fontId="45" fillId="4" borderId="25" xfId="42" applyFont="1" applyFill="1" applyBorder="1" applyAlignment="1">
      <alignment horizontal="left" vertical="center" wrapText="1"/>
    </xf>
    <xf numFmtId="171" fontId="45" fillId="4" borderId="25" xfId="42" applyNumberFormat="1" applyFont="1" applyFill="1" applyBorder="1" applyAlignment="1">
      <alignment horizontal="right" vertical="center" wrapText="1"/>
    </xf>
    <xf numFmtId="164" fontId="45" fillId="4" borderId="25" xfId="42" applyNumberFormat="1" applyFont="1" applyFill="1" applyBorder="1" applyAlignment="1">
      <alignment horizontal="right" vertical="center" wrapText="1"/>
    </xf>
    <xf numFmtId="0" fontId="36" fillId="4" borderId="27" xfId="42" applyFont="1" applyFill="1" applyBorder="1" applyAlignment="1">
      <alignment horizontal="left" vertical="center" wrapText="1"/>
    </xf>
    <xf numFmtId="0" fontId="36" fillId="4" borderId="35" xfId="42" applyFont="1" applyFill="1" applyBorder="1" applyAlignment="1">
      <alignment horizontal="left" vertical="center" wrapText="1"/>
    </xf>
    <xf numFmtId="171" fontId="36" fillId="4" borderId="35" xfId="42" applyNumberFormat="1" applyFont="1" applyFill="1" applyBorder="1" applyAlignment="1">
      <alignment horizontal="right" vertical="center" wrapText="1"/>
    </xf>
    <xf numFmtId="164" fontId="36" fillId="4" borderId="35" xfId="42" applyNumberFormat="1" applyFont="1" applyFill="1" applyBorder="1" applyAlignment="1">
      <alignment horizontal="right" wrapText="1"/>
    </xf>
    <xf numFmtId="172" fontId="36" fillId="4" borderId="35" xfId="42" applyNumberFormat="1" applyFont="1" applyFill="1" applyBorder="1" applyAlignment="1">
      <alignment horizontal="right" wrapText="1"/>
    </xf>
    <xf numFmtId="0" fontId="45" fillId="3" borderId="56" xfId="42" applyFont="1" applyFill="1" applyBorder="1" applyAlignment="1">
      <alignment horizontal="left" vertical="center" wrapText="1"/>
    </xf>
    <xf numFmtId="171" fontId="45" fillId="3" borderId="56" xfId="42" applyNumberFormat="1" applyFont="1" applyFill="1" applyBorder="1" applyAlignment="1">
      <alignment horizontal="right" vertical="center" wrapText="1"/>
    </xf>
    <xf numFmtId="164" fontId="45" fillId="3" borderId="56" xfId="42" applyNumberFormat="1" applyFont="1" applyFill="1" applyBorder="1" applyAlignment="1">
      <alignment horizontal="right" vertical="center" wrapText="1"/>
    </xf>
    <xf numFmtId="167" fontId="45" fillId="4" borderId="22" xfId="42" applyNumberFormat="1" applyFont="1" applyFill="1" applyBorder="1" applyAlignment="1">
      <alignment horizontal="right" wrapText="1"/>
    </xf>
    <xf numFmtId="167" fontId="45" fillId="3" borderId="22" xfId="42" applyNumberFormat="1" applyFont="1" applyFill="1" applyBorder="1" applyAlignment="1">
      <alignment horizontal="right" wrapText="1"/>
    </xf>
    <xf numFmtId="164" fontId="45" fillId="3" borderId="22" xfId="42" applyNumberFormat="1" applyFont="1" applyFill="1" applyBorder="1" applyAlignment="1">
      <alignment horizontal="right" wrapText="1"/>
    </xf>
    <xf numFmtId="168" fontId="45" fillId="3" borderId="22" xfId="42" applyNumberFormat="1" applyFont="1" applyFill="1" applyBorder="1" applyAlignment="1">
      <alignment horizontal="right" vertical="center" wrapText="1"/>
    </xf>
    <xf numFmtId="0" fontId="14" fillId="0" borderId="0" xfId="42" applyFont="1" applyAlignment="1">
      <alignment horizontal="left" vertical="center" wrapText="1"/>
    </xf>
    <xf numFmtId="164" fontId="45" fillId="4" borderId="22" xfId="42" applyNumberFormat="1" applyFont="1" applyFill="1" applyBorder="1" applyAlignment="1">
      <alignment horizontal="right" wrapText="1"/>
    </xf>
    <xf numFmtId="167" fontId="45" fillId="4" borderId="25" xfId="42" applyNumberFormat="1" applyFont="1" applyFill="1" applyBorder="1" applyAlignment="1">
      <alignment horizontal="right" wrapText="1"/>
    </xf>
    <xf numFmtId="168" fontId="45" fillId="4" borderId="25" xfId="42" applyNumberFormat="1" applyFont="1" applyFill="1" applyBorder="1" applyAlignment="1">
      <alignment horizontal="right" vertical="center" wrapText="1"/>
    </xf>
    <xf numFmtId="167" fontId="45" fillId="3" borderId="56" xfId="42" applyNumberFormat="1" applyFont="1" applyFill="1" applyBorder="1" applyAlignment="1">
      <alignment horizontal="right" wrapText="1"/>
    </xf>
    <xf numFmtId="164" fontId="45" fillId="3" borderId="56" xfId="42" applyNumberFormat="1" applyFont="1" applyFill="1" applyBorder="1" applyAlignment="1">
      <alignment horizontal="right" wrapText="1"/>
    </xf>
    <xf numFmtId="172" fontId="45" fillId="3" borderId="56" xfId="42" applyNumberFormat="1" applyFont="1" applyFill="1" applyBorder="1" applyAlignment="1">
      <alignment horizontal="right" vertical="center" wrapText="1"/>
    </xf>
    <xf numFmtId="164" fontId="45" fillId="4" borderId="25" xfId="42" applyNumberFormat="1" applyFont="1" applyFill="1" applyBorder="1" applyAlignment="1">
      <alignment horizontal="right" wrapText="1"/>
    </xf>
    <xf numFmtId="172" fontId="45" fillId="4" borderId="25" xfId="42" applyNumberFormat="1" applyFont="1" applyFill="1" applyBorder="1" applyAlignment="1">
      <alignment horizontal="right" vertical="center" wrapText="1"/>
    </xf>
    <xf numFmtId="172" fontId="45" fillId="3" borderId="22" xfId="42" applyNumberFormat="1" applyFont="1" applyFill="1" applyBorder="1" applyAlignment="1">
      <alignment horizontal="right" vertical="center" wrapText="1"/>
    </xf>
    <xf numFmtId="171" fontId="67" fillId="4" borderId="7" xfId="42" applyNumberFormat="1" applyFont="1" applyFill="1" applyBorder="1" applyAlignment="1">
      <alignment horizontal="left" vertical="center" wrapText="1"/>
    </xf>
    <xf numFmtId="0" fontId="14" fillId="4" borderId="7" xfId="42" applyFont="1" applyFill="1" applyBorder="1" applyAlignment="1">
      <alignment horizontal="left" vertical="center" wrapText="1"/>
    </xf>
    <xf numFmtId="0" fontId="68" fillId="4" borderId="7" xfId="42" applyFont="1" applyFill="1" applyBorder="1" applyAlignment="1">
      <alignment horizontal="left" vertical="center" wrapText="1"/>
    </xf>
    <xf numFmtId="171" fontId="19" fillId="4" borderId="7" xfId="42" applyNumberFormat="1" applyFont="1" applyFill="1" applyBorder="1" applyAlignment="1">
      <alignment horizontal="left" vertical="center" wrapText="1"/>
    </xf>
    <xf numFmtId="0" fontId="71" fillId="5" borderId="6" xfId="0" applyFont="1" applyFill="1" applyBorder="1" applyAlignment="1">
      <alignment horizontal="right" vertical="center" wrapText="1"/>
    </xf>
    <xf numFmtId="0" fontId="72" fillId="3" borderId="2" xfId="0" applyFont="1" applyFill="1" applyBorder="1" applyAlignment="1">
      <alignment horizontal="right" vertical="center" wrapText="1"/>
    </xf>
    <xf numFmtId="0" fontId="72" fillId="3" borderId="6" xfId="0" applyFont="1" applyFill="1" applyBorder="1" applyAlignment="1">
      <alignment horizontal="right" vertical="center" wrapText="1"/>
    </xf>
    <xf numFmtId="0" fontId="38" fillId="3" borderId="2" xfId="0" applyFont="1" applyFill="1" applyBorder="1" applyAlignment="1">
      <alignment horizontal="right" vertical="center" wrapText="1"/>
    </xf>
    <xf numFmtId="0" fontId="38" fillId="3" borderId="6" xfId="0" applyFont="1" applyFill="1" applyBorder="1" applyAlignment="1">
      <alignment horizontal="right" vertical="center" wrapText="1"/>
    </xf>
    <xf numFmtId="0" fontId="54" fillId="5" borderId="2" xfId="15" applyFont="1" applyFill="1" applyBorder="1" applyAlignment="1">
      <alignment horizontal="left" vertical="center" wrapText="1"/>
    </xf>
    <xf numFmtId="0" fontId="14" fillId="5" borderId="7" xfId="0" applyFont="1" applyFill="1" applyBorder="1" applyAlignment="1">
      <alignment horizontal="left" wrapText="1"/>
    </xf>
    <xf numFmtId="0" fontId="54" fillId="5" borderId="6" xfId="15" applyFont="1" applyFill="1" applyBorder="1" applyAlignment="1">
      <alignment horizontal="left" vertical="center" wrapText="1"/>
    </xf>
    <xf numFmtId="0" fontId="36" fillId="5" borderId="8" xfId="0" applyFont="1" applyFill="1" applyBorder="1" applyAlignment="1">
      <alignment horizontal="left" vertical="center" wrapText="1"/>
    </xf>
    <xf numFmtId="0" fontId="51" fillId="0" borderId="8" xfId="0" applyFont="1" applyBorder="1" applyAlignment="1">
      <alignment vertical="center" wrapText="1"/>
    </xf>
    <xf numFmtId="0" fontId="51" fillId="5" borderId="8" xfId="0" applyFont="1" applyFill="1" applyBorder="1" applyAlignment="1">
      <alignment vertical="center" wrapText="1"/>
    </xf>
    <xf numFmtId="0" fontId="51" fillId="5" borderId="8" xfId="0" applyFont="1" applyFill="1" applyBorder="1" applyAlignment="1">
      <alignment vertical="center"/>
    </xf>
    <xf numFmtId="0" fontId="16" fillId="5" borderId="0" xfId="0" applyFont="1" applyFill="1" applyAlignment="1">
      <alignment horizontal="left" vertical="center" wrapText="1"/>
    </xf>
    <xf numFmtId="0" fontId="76" fillId="0" borderId="0" xfId="0" applyFont="1" applyAlignment="1">
      <alignment vertical="center" wrapText="1"/>
    </xf>
    <xf numFmtId="0" fontId="36" fillId="5" borderId="8" xfId="0" applyFont="1" applyFill="1" applyBorder="1" applyAlignment="1">
      <alignment horizontal="right" vertical="center" wrapText="1"/>
    </xf>
    <xf numFmtId="0" fontId="36" fillId="0" borderId="8" xfId="0" applyFont="1" applyBorder="1" applyAlignment="1">
      <alignment horizontal="right" vertical="center" wrapText="1"/>
    </xf>
    <xf numFmtId="0" fontId="36" fillId="0" borderId="16" xfId="0" applyFont="1" applyBorder="1" applyAlignment="1">
      <alignment horizontal="right" vertical="center" wrapText="1"/>
    </xf>
    <xf numFmtId="0" fontId="36" fillId="0" borderId="17" xfId="0" applyFont="1" applyBorder="1" applyAlignment="1">
      <alignment horizontal="right" vertical="center" wrapText="1"/>
    </xf>
    <xf numFmtId="0" fontId="51" fillId="2" borderId="1" xfId="0" applyFont="1" applyFill="1" applyBorder="1" applyAlignment="1">
      <alignment vertical="center" wrapText="1"/>
    </xf>
    <xf numFmtId="0" fontId="51" fillId="2" borderId="2" xfId="0" applyFont="1" applyFill="1" applyBorder="1" applyAlignment="1">
      <alignment vertical="center" wrapText="1"/>
    </xf>
    <xf numFmtId="0" fontId="16" fillId="5" borderId="2" xfId="0" applyFont="1" applyFill="1" applyBorder="1" applyAlignment="1">
      <alignment horizontal="left" vertical="center" wrapText="1"/>
    </xf>
    <xf numFmtId="0" fontId="36" fillId="0" borderId="8" xfId="0" applyFont="1" applyBorder="1" applyAlignment="1">
      <alignment horizontal="left" vertical="center" wrapText="1"/>
    </xf>
    <xf numFmtId="0" fontId="45" fillId="5" borderId="1" xfId="0" applyFont="1" applyFill="1" applyBorder="1" applyAlignment="1">
      <alignment horizontal="right" vertical="center" wrapText="1"/>
    </xf>
    <xf numFmtId="0" fontId="36" fillId="5" borderId="16" xfId="0" applyFont="1" applyFill="1" applyBorder="1" applyAlignment="1">
      <alignment horizontal="right" vertical="center" wrapText="1"/>
    </xf>
    <xf numFmtId="0" fontId="36" fillId="5" borderId="17" xfId="0" applyFont="1" applyFill="1" applyBorder="1" applyAlignment="1">
      <alignment horizontal="right" vertical="center" wrapText="1"/>
    </xf>
    <xf numFmtId="0" fontId="45" fillId="5" borderId="18" xfId="0" applyFont="1" applyFill="1" applyBorder="1" applyAlignment="1">
      <alignment horizontal="right" vertical="center" wrapText="1"/>
    </xf>
    <xf numFmtId="0" fontId="45" fillId="5" borderId="21" xfId="0" applyFont="1" applyFill="1" applyBorder="1" applyAlignment="1">
      <alignment horizontal="right" vertical="center" wrapText="1"/>
    </xf>
    <xf numFmtId="0" fontId="45" fillId="5" borderId="23" xfId="0" applyFont="1" applyFill="1" applyBorder="1" applyAlignment="1">
      <alignment horizontal="right" vertical="center" wrapText="1"/>
    </xf>
    <xf numFmtId="0" fontId="45" fillId="5" borderId="24" xfId="0" applyFont="1" applyFill="1" applyBorder="1" applyAlignment="1">
      <alignment horizontal="right" vertical="center" wrapText="1"/>
    </xf>
    <xf numFmtId="0" fontId="45" fillId="5" borderId="26" xfId="0" applyFont="1" applyFill="1" applyBorder="1" applyAlignment="1">
      <alignment horizontal="right" vertical="center" wrapText="1"/>
    </xf>
    <xf numFmtId="0" fontId="5" fillId="5" borderId="0" xfId="0" applyFont="1" applyFill="1" applyAlignment="1">
      <alignment horizontal="left" vertical="center" wrapText="1" indent="2"/>
    </xf>
    <xf numFmtId="0" fontId="36" fillId="5" borderId="67" xfId="0" applyFont="1" applyFill="1" applyBorder="1" applyAlignment="1">
      <alignment horizontal="right" vertical="center" wrapText="1"/>
    </xf>
    <xf numFmtId="0" fontId="76" fillId="5" borderId="0" xfId="0" applyFont="1" applyFill="1" applyAlignment="1">
      <alignment vertical="center" wrapText="1"/>
    </xf>
    <xf numFmtId="164" fontId="19" fillId="5" borderId="0" xfId="0" applyNumberFormat="1" applyFont="1" applyFill="1" applyAlignment="1">
      <alignment horizontal="left" vertical="center" wrapText="1"/>
    </xf>
    <xf numFmtId="169" fontId="45" fillId="5" borderId="18" xfId="0" applyNumberFormat="1" applyFont="1" applyFill="1" applyBorder="1" applyAlignment="1">
      <alignment horizontal="right" vertical="center" wrapText="1"/>
    </xf>
    <xf numFmtId="169" fontId="45" fillId="5" borderId="20" xfId="0" applyNumberFormat="1" applyFont="1" applyFill="1" applyBorder="1" applyAlignment="1">
      <alignment horizontal="right" vertical="center" wrapText="1"/>
    </xf>
    <xf numFmtId="169" fontId="45" fillId="5" borderId="21" xfId="0" applyNumberFormat="1" applyFont="1" applyFill="1" applyBorder="1" applyAlignment="1">
      <alignment horizontal="right" vertical="center" wrapText="1"/>
    </xf>
    <xf numFmtId="169" fontId="45" fillId="5" borderId="23" xfId="0" applyNumberFormat="1" applyFont="1" applyFill="1" applyBorder="1" applyAlignment="1">
      <alignment horizontal="right" vertical="center" wrapText="1"/>
    </xf>
    <xf numFmtId="169" fontId="45" fillId="5" borderId="24" xfId="0" applyNumberFormat="1" applyFont="1" applyFill="1" applyBorder="1" applyAlignment="1">
      <alignment horizontal="right" vertical="center" wrapText="1"/>
    </xf>
    <xf numFmtId="169" fontId="45" fillId="5" borderId="26" xfId="0" applyNumberFormat="1" applyFont="1" applyFill="1" applyBorder="1" applyAlignment="1">
      <alignment horizontal="right" vertical="center" wrapText="1"/>
    </xf>
    <xf numFmtId="169" fontId="36" fillId="5" borderId="10" xfId="0" applyNumberFormat="1" applyFont="1" applyFill="1" applyBorder="1" applyAlignment="1">
      <alignment horizontal="right" vertical="center" wrapText="1"/>
    </xf>
    <xf numFmtId="169" fontId="36" fillId="5" borderId="28" xfId="0" applyNumberFormat="1" applyFont="1" applyFill="1" applyBorder="1" applyAlignment="1">
      <alignment horizontal="right" vertical="center" wrapText="1"/>
    </xf>
    <xf numFmtId="164" fontId="36" fillId="5" borderId="10" xfId="0" applyNumberFormat="1" applyFont="1" applyFill="1" applyBorder="1" applyAlignment="1">
      <alignment horizontal="right" vertical="center" wrapText="1"/>
    </xf>
    <xf numFmtId="164" fontId="36" fillId="5" borderId="27" xfId="0" applyNumberFormat="1" applyFont="1" applyFill="1" applyBorder="1" applyAlignment="1">
      <alignment horizontal="right" vertical="center" wrapText="1"/>
    </xf>
    <xf numFmtId="164" fontId="45" fillId="5" borderId="20" xfId="0" applyNumberFormat="1" applyFont="1" applyFill="1" applyBorder="1" applyAlignment="1">
      <alignment horizontal="right" vertical="center" wrapText="1"/>
    </xf>
    <xf numFmtId="164" fontId="45" fillId="5" borderId="1" xfId="0" applyNumberFormat="1" applyFont="1" applyFill="1" applyBorder="1" applyAlignment="1">
      <alignment horizontal="right" vertical="center" wrapText="1"/>
    </xf>
    <xf numFmtId="164" fontId="45" fillId="5" borderId="23" xfId="0" applyNumberFormat="1" applyFont="1" applyFill="1" applyBorder="1" applyAlignment="1">
      <alignment horizontal="right" vertical="center" wrapText="1"/>
    </xf>
    <xf numFmtId="164" fontId="45" fillId="5" borderId="2" xfId="0" applyNumberFormat="1" applyFont="1" applyFill="1" applyBorder="1" applyAlignment="1">
      <alignment horizontal="right" vertical="center" wrapText="1"/>
    </xf>
    <xf numFmtId="164" fontId="45" fillId="5" borderId="26" xfId="0" applyNumberFormat="1" applyFont="1" applyFill="1" applyBorder="1" applyAlignment="1">
      <alignment horizontal="right" vertical="center" wrapText="1"/>
    </xf>
    <xf numFmtId="164" fontId="45" fillId="5" borderId="6" xfId="0" applyNumberFormat="1" applyFont="1" applyFill="1" applyBorder="1" applyAlignment="1">
      <alignment horizontal="right" vertical="center" wrapText="1"/>
    </xf>
    <xf numFmtId="0" fontId="36" fillId="5" borderId="8" xfId="0" applyFont="1" applyFill="1" applyBorder="1" applyAlignment="1">
      <alignment horizontal="right" wrapText="1"/>
    </xf>
    <xf numFmtId="0" fontId="36" fillId="5" borderId="16" xfId="0" applyFont="1" applyFill="1" applyBorder="1" applyAlignment="1">
      <alignment horizontal="right" wrapText="1"/>
    </xf>
    <xf numFmtId="0" fontId="45" fillId="5" borderId="29" xfId="0" applyFont="1" applyFill="1" applyBorder="1" applyAlignment="1">
      <alignment horizontal="left" vertical="center" wrapText="1"/>
    </xf>
    <xf numFmtId="0" fontId="36" fillId="5" borderId="17" xfId="0" applyFont="1" applyFill="1" applyBorder="1" applyAlignment="1">
      <alignment horizontal="right" wrapText="1"/>
    </xf>
    <xf numFmtId="176" fontId="45" fillId="5" borderId="2" xfId="0" applyNumberFormat="1" applyFont="1" applyFill="1" applyBorder="1" applyAlignment="1">
      <alignment horizontal="right" vertical="center" wrapText="1"/>
    </xf>
    <xf numFmtId="176" fontId="45" fillId="5" borderId="24" xfId="0" applyNumberFormat="1" applyFont="1" applyFill="1" applyBorder="1" applyAlignment="1">
      <alignment horizontal="right" vertical="center" wrapText="1"/>
    </xf>
    <xf numFmtId="176" fontId="45" fillId="5" borderId="6" xfId="0" applyNumberFormat="1" applyFont="1" applyFill="1" applyBorder="1" applyAlignment="1">
      <alignment horizontal="right" vertical="center" wrapText="1"/>
    </xf>
    <xf numFmtId="176" fontId="45" fillId="5" borderId="26" xfId="0" applyNumberFormat="1" applyFont="1" applyFill="1" applyBorder="1" applyAlignment="1">
      <alignment horizontal="right" vertical="center" wrapText="1"/>
    </xf>
    <xf numFmtId="176" fontId="36" fillId="5" borderId="10" xfId="0" applyNumberFormat="1" applyFont="1" applyFill="1" applyBorder="1" applyAlignment="1">
      <alignment horizontal="right" vertical="center" wrapText="1"/>
    </xf>
    <xf numFmtId="0" fontId="14" fillId="5" borderId="34" xfId="0" applyFont="1" applyFill="1" applyBorder="1" applyAlignment="1">
      <alignment horizontal="left" vertical="center" wrapText="1"/>
    </xf>
    <xf numFmtId="173" fontId="45" fillId="5" borderId="1" xfId="0" applyNumberFormat="1" applyFont="1" applyFill="1" applyBorder="1" applyAlignment="1">
      <alignment horizontal="right" vertical="center" wrapText="1"/>
    </xf>
    <xf numFmtId="173" fontId="45" fillId="5" borderId="2" xfId="0" applyNumberFormat="1" applyFont="1" applyFill="1" applyBorder="1" applyAlignment="1">
      <alignment horizontal="right" vertical="center" wrapText="1"/>
    </xf>
    <xf numFmtId="173" fontId="45" fillId="5" borderId="6" xfId="0" applyNumberFormat="1" applyFont="1" applyFill="1" applyBorder="1" applyAlignment="1">
      <alignment horizontal="right" vertical="center" wrapText="1"/>
    </xf>
    <xf numFmtId="169" fontId="45" fillId="5" borderId="12" xfId="0" applyNumberFormat="1" applyFont="1" applyFill="1" applyBorder="1" applyAlignment="1">
      <alignment horizontal="right" vertical="center" wrapText="1"/>
    </xf>
    <xf numFmtId="173" fontId="45" fillId="5" borderId="12" xfId="0" applyNumberFormat="1" applyFont="1" applyFill="1" applyBorder="1" applyAlignment="1">
      <alignment horizontal="right" vertical="center" wrapText="1"/>
    </xf>
    <xf numFmtId="174" fontId="45" fillId="5" borderId="29" xfId="0" applyNumberFormat="1" applyFont="1" applyFill="1" applyBorder="1" applyAlignment="1">
      <alignment vertical="center" wrapText="1"/>
    </xf>
    <xf numFmtId="166" fontId="45" fillId="5" borderId="29" xfId="0" applyNumberFormat="1" applyFont="1" applyFill="1" applyBorder="1" applyAlignment="1">
      <alignment horizontal="right" vertical="center" wrapText="1"/>
    </xf>
    <xf numFmtId="0" fontId="45" fillId="5" borderId="29" xfId="0" applyFont="1" applyFill="1" applyBorder="1" applyAlignment="1">
      <alignment horizontal="right" vertical="center" wrapText="1"/>
    </xf>
    <xf numFmtId="0" fontId="45" fillId="5" borderId="7" xfId="0" applyFont="1" applyFill="1" applyBorder="1" applyAlignment="1">
      <alignment horizontal="left" vertical="center" wrapText="1"/>
    </xf>
    <xf numFmtId="164" fontId="45" fillId="5" borderId="29" xfId="0" applyNumberFormat="1" applyFont="1" applyFill="1" applyBorder="1" applyAlignment="1">
      <alignment horizontal="right" vertical="center" wrapText="1"/>
    </xf>
    <xf numFmtId="164" fontId="45" fillId="5" borderId="30" xfId="0" applyNumberFormat="1" applyFont="1" applyFill="1" applyBorder="1" applyAlignment="1">
      <alignment horizontal="right" vertical="center" wrapText="1"/>
    </xf>
    <xf numFmtId="173" fontId="45" fillId="5" borderId="31" xfId="0" applyNumberFormat="1" applyFont="1" applyFill="1" applyBorder="1" applyAlignment="1">
      <alignment horizontal="right" vertical="center" wrapText="1"/>
    </xf>
    <xf numFmtId="173" fontId="45" fillId="5" borderId="29" xfId="0" applyNumberFormat="1" applyFont="1" applyFill="1" applyBorder="1" applyAlignment="1">
      <alignment horizontal="right" vertical="center" wrapText="1"/>
    </xf>
    <xf numFmtId="0" fontId="16" fillId="5" borderId="7" xfId="0" applyFont="1" applyFill="1" applyBorder="1" applyAlignment="1">
      <alignment horizontal="center" vertical="center" wrapText="1"/>
    </xf>
    <xf numFmtId="164" fontId="45" fillId="5" borderId="18" xfId="0" applyNumberFormat="1" applyFont="1" applyFill="1" applyBorder="1" applyAlignment="1">
      <alignment horizontal="right" vertical="center" wrapText="1"/>
    </xf>
    <xf numFmtId="164" fontId="45" fillId="5" borderId="21" xfId="0" applyNumberFormat="1" applyFont="1" applyFill="1" applyBorder="1" applyAlignment="1">
      <alignment horizontal="right" vertical="center" wrapText="1"/>
    </xf>
    <xf numFmtId="164" fontId="45" fillId="5" borderId="24" xfId="0" applyNumberFormat="1" applyFont="1" applyFill="1" applyBorder="1" applyAlignment="1">
      <alignment horizontal="right" vertical="center" wrapText="1"/>
    </xf>
    <xf numFmtId="0" fontId="5" fillId="5" borderId="7" xfId="0" applyFont="1" applyFill="1" applyBorder="1" applyAlignment="1">
      <alignment horizontal="left" vertical="center" wrapText="1" indent="2"/>
    </xf>
    <xf numFmtId="164" fontId="45" fillId="3" borderId="68" xfId="0" applyNumberFormat="1" applyFont="1" applyFill="1" applyBorder="1" applyAlignment="1">
      <alignment horizontal="right" vertical="center" wrapText="1"/>
    </xf>
    <xf numFmtId="164" fontId="45" fillId="3" borderId="69" xfId="0" applyNumberFormat="1" applyFont="1" applyFill="1" applyBorder="1" applyAlignment="1">
      <alignment horizontal="right" vertical="center" wrapText="1"/>
    </xf>
    <xf numFmtId="164" fontId="45" fillId="3" borderId="70" xfId="0" applyNumberFormat="1" applyFont="1" applyFill="1" applyBorder="1" applyAlignment="1">
      <alignment horizontal="right" vertical="center" wrapText="1"/>
    </xf>
    <xf numFmtId="164" fontId="45" fillId="5" borderId="68" xfId="0" applyNumberFormat="1" applyFont="1" applyFill="1" applyBorder="1" applyAlignment="1">
      <alignment horizontal="right" vertical="center" wrapText="1"/>
    </xf>
    <xf numFmtId="164" fontId="45" fillId="5" borderId="69" xfId="0" applyNumberFormat="1" applyFont="1" applyFill="1" applyBorder="1" applyAlignment="1">
      <alignment horizontal="right" vertical="center" wrapText="1"/>
    </xf>
    <xf numFmtId="164" fontId="45" fillId="5" borderId="70" xfId="0" applyNumberFormat="1" applyFont="1" applyFill="1" applyBorder="1" applyAlignment="1">
      <alignment horizontal="right" vertical="center" wrapText="1"/>
    </xf>
    <xf numFmtId="164" fontId="45" fillId="5" borderId="73" xfId="0" applyNumberFormat="1" applyFont="1" applyFill="1" applyBorder="1" applyAlignment="1">
      <alignment horizontal="right" vertical="center" wrapText="1"/>
    </xf>
    <xf numFmtId="164" fontId="45" fillId="5" borderId="74" xfId="0" applyNumberFormat="1" applyFont="1" applyFill="1" applyBorder="1" applyAlignment="1">
      <alignment horizontal="right" vertical="center" wrapText="1"/>
    </xf>
    <xf numFmtId="164" fontId="45" fillId="5" borderId="75" xfId="0" applyNumberFormat="1" applyFont="1" applyFill="1" applyBorder="1" applyAlignment="1">
      <alignment horizontal="right" vertical="center" wrapText="1"/>
    </xf>
    <xf numFmtId="0" fontId="61" fillId="5" borderId="8" xfId="0" applyFont="1" applyFill="1" applyBorder="1" applyAlignment="1">
      <alignment horizontal="left" vertical="center" wrapText="1" indent="2"/>
    </xf>
    <xf numFmtId="0" fontId="51" fillId="5" borderId="8" xfId="0" applyFont="1" applyFill="1" applyBorder="1" applyAlignment="1">
      <alignment horizontal="center" vertical="center" wrapText="1"/>
    </xf>
    <xf numFmtId="0" fontId="31" fillId="5" borderId="1" xfId="0" applyFont="1" applyFill="1" applyBorder="1" applyAlignment="1">
      <alignment horizontal="center" vertical="center" wrapText="1"/>
    </xf>
    <xf numFmtId="0" fontId="32" fillId="5" borderId="1" xfId="0" applyFont="1" applyFill="1" applyBorder="1" applyAlignment="1">
      <alignment horizontal="center" vertical="center" wrapText="1"/>
    </xf>
    <xf numFmtId="0" fontId="14" fillId="5" borderId="3" xfId="0" applyFont="1" applyFill="1" applyBorder="1" applyAlignment="1">
      <alignment horizontal="left" vertical="center" wrapText="1"/>
    </xf>
    <xf numFmtId="164" fontId="45" fillId="5" borderId="12" xfId="0" applyNumberFormat="1" applyFont="1" applyFill="1" applyBorder="1" applyAlignment="1">
      <alignment horizontal="right" vertical="center" wrapText="1"/>
    </xf>
    <xf numFmtId="169" fontId="45" fillId="5" borderId="32" xfId="0" applyNumberFormat="1" applyFont="1" applyFill="1" applyBorder="1" applyAlignment="1">
      <alignment horizontal="right" vertical="center" wrapText="1"/>
    </xf>
    <xf numFmtId="169" fontId="45" fillId="5" borderId="33" xfId="0" applyNumberFormat="1" applyFont="1" applyFill="1" applyBorder="1" applyAlignment="1">
      <alignment horizontal="right" vertical="center" wrapText="1"/>
    </xf>
    <xf numFmtId="0" fontId="36" fillId="5" borderId="8" xfId="0" applyFont="1" applyFill="1" applyBorder="1" applyAlignment="1">
      <alignment horizontal="center" vertical="center" wrapText="1"/>
    </xf>
    <xf numFmtId="0" fontId="31" fillId="0" borderId="6" xfId="0" applyFont="1" applyBorder="1" applyAlignment="1">
      <alignment horizontal="center" vertical="center" wrapText="1"/>
    </xf>
    <xf numFmtId="0" fontId="36" fillId="5" borderId="72" xfId="0" applyFont="1" applyFill="1" applyBorder="1" applyAlignment="1">
      <alignment horizontal="right" vertical="center" wrapText="1"/>
    </xf>
    <xf numFmtId="0" fontId="56" fillId="0" borderId="0" xfId="0" applyFont="1"/>
    <xf numFmtId="170" fontId="45" fillId="5" borderId="1" xfId="0" applyNumberFormat="1" applyFont="1" applyFill="1" applyBorder="1" applyAlignment="1">
      <alignment horizontal="right" vertical="center" wrapText="1"/>
    </xf>
    <xf numFmtId="166" fontId="45" fillId="5" borderId="6" xfId="0" applyNumberFormat="1" applyFont="1" applyFill="1" applyBorder="1" applyAlignment="1">
      <alignment horizontal="right" vertical="center" wrapText="1"/>
    </xf>
    <xf numFmtId="0" fontId="63" fillId="5" borderId="7" xfId="0" applyFont="1" applyFill="1" applyBorder="1" applyAlignment="1">
      <alignment horizontal="left" vertical="center" wrapText="1"/>
    </xf>
    <xf numFmtId="0" fontId="76" fillId="5" borderId="0" xfId="0" applyFont="1" applyFill="1" applyAlignment="1">
      <alignment vertical="center"/>
    </xf>
    <xf numFmtId="0" fontId="38" fillId="5" borderId="7" xfId="0" applyFont="1" applyFill="1" applyBorder="1" applyAlignment="1">
      <alignment horizontal="left" vertical="center" wrapText="1"/>
    </xf>
    <xf numFmtId="0" fontId="36" fillId="5" borderId="8" xfId="0" applyFont="1" applyFill="1" applyBorder="1" applyAlignment="1">
      <alignment horizontal="left" wrapText="1"/>
    </xf>
    <xf numFmtId="0" fontId="38" fillId="5" borderId="1" xfId="0" applyFont="1" applyFill="1" applyBorder="1" applyAlignment="1">
      <alignment horizontal="right" vertical="center" wrapText="1"/>
    </xf>
    <xf numFmtId="0" fontId="14" fillId="5" borderId="14" xfId="0" applyFont="1" applyFill="1" applyBorder="1" applyAlignment="1">
      <alignment horizontal="left" vertical="center" wrapText="1"/>
    </xf>
    <xf numFmtId="183" fontId="45" fillId="5" borderId="1" xfId="0" applyNumberFormat="1" applyFont="1" applyFill="1" applyBorder="1" applyAlignment="1">
      <alignment horizontal="right" vertical="center" wrapText="1"/>
    </xf>
    <xf numFmtId="183" fontId="45" fillId="5" borderId="2" xfId="0" applyNumberFormat="1" applyFont="1" applyFill="1" applyBorder="1" applyAlignment="1">
      <alignment horizontal="right" vertical="center" wrapText="1"/>
    </xf>
    <xf numFmtId="183" fontId="45" fillId="5" borderId="6" xfId="0" applyNumberFormat="1" applyFont="1" applyFill="1" applyBorder="1" applyAlignment="1">
      <alignment horizontal="right" vertical="center" wrapText="1"/>
    </xf>
    <xf numFmtId="0" fontId="16" fillId="5" borderId="7" xfId="0" applyFont="1" applyFill="1" applyBorder="1" applyAlignment="1">
      <alignment horizontal="left" vertical="center" wrapText="1"/>
    </xf>
    <xf numFmtId="0" fontId="16" fillId="5" borderId="7" xfId="0" applyFont="1" applyFill="1" applyBorder="1" applyAlignment="1">
      <alignment horizontal="right" vertical="center" wrapText="1"/>
    </xf>
    <xf numFmtId="169" fontId="45" fillId="5" borderId="29" xfId="0" applyNumberFormat="1" applyFont="1" applyFill="1" applyBorder="1" applyAlignment="1">
      <alignment horizontal="right" vertical="center" wrapText="1"/>
    </xf>
    <xf numFmtId="183" fontId="36" fillId="5" borderId="10" xfId="0" applyNumberFormat="1" applyFont="1" applyFill="1" applyBorder="1" applyAlignment="1">
      <alignment horizontal="right" vertical="center" wrapText="1"/>
    </xf>
    <xf numFmtId="0" fontId="5" fillId="5" borderId="0" xfId="0" applyFont="1" applyFill="1" applyAlignment="1">
      <alignment horizontal="left" vertical="top" wrapText="1"/>
    </xf>
    <xf numFmtId="173" fontId="36" fillId="5" borderId="10" xfId="0" applyNumberFormat="1" applyFont="1" applyFill="1" applyBorder="1" applyAlignment="1">
      <alignment horizontal="right" vertical="center" wrapText="1"/>
    </xf>
    <xf numFmtId="173" fontId="65" fillId="5" borderId="10" xfId="0" applyNumberFormat="1" applyFont="1" applyFill="1" applyBorder="1" applyAlignment="1">
      <alignment horizontal="right" vertical="center" wrapText="1"/>
    </xf>
    <xf numFmtId="0" fontId="45" fillId="5" borderId="2" xfId="0" applyFont="1" applyFill="1" applyBorder="1" applyAlignment="1">
      <alignment horizontal="left" vertical="center" wrapText="1" indent="2"/>
    </xf>
    <xf numFmtId="173" fontId="58" fillId="5" borderId="2" xfId="0" applyNumberFormat="1" applyFont="1" applyFill="1" applyBorder="1" applyAlignment="1">
      <alignment horizontal="right" vertical="center" wrapText="1"/>
    </xf>
    <xf numFmtId="0" fontId="45" fillId="5" borderId="6" xfId="0" applyFont="1" applyFill="1" applyBorder="1" applyAlignment="1">
      <alignment horizontal="left" vertical="center" wrapText="1" indent="2"/>
    </xf>
    <xf numFmtId="0" fontId="38" fillId="5" borderId="2" xfId="0" applyFont="1" applyFill="1" applyBorder="1" applyAlignment="1">
      <alignment horizontal="right" vertical="center" wrapText="1"/>
    </xf>
    <xf numFmtId="0" fontId="38" fillId="5" borderId="6" xfId="0" applyFont="1" applyFill="1" applyBorder="1" applyAlignment="1">
      <alignment horizontal="right" vertical="center" wrapText="1"/>
    </xf>
    <xf numFmtId="172" fontId="58" fillId="5" borderId="1" xfId="0" applyNumberFormat="1" applyFont="1" applyFill="1" applyBorder="1" applyAlignment="1">
      <alignment horizontal="right" vertical="center" wrapText="1"/>
    </xf>
    <xf numFmtId="170" fontId="45" fillId="5" borderId="2" xfId="0" applyNumberFormat="1" applyFont="1" applyFill="1" applyBorder="1" applyAlignment="1">
      <alignment horizontal="right" vertical="center" wrapText="1"/>
    </xf>
    <xf numFmtId="170" fontId="36" fillId="5" borderId="10" xfId="0" applyNumberFormat="1" applyFont="1" applyFill="1" applyBorder="1" applyAlignment="1">
      <alignment horizontal="right" vertical="center" wrapText="1"/>
    </xf>
    <xf numFmtId="0" fontId="38" fillId="5" borderId="12" xfId="0" applyFont="1" applyFill="1" applyBorder="1" applyAlignment="1">
      <alignment horizontal="right" vertical="center" wrapText="1"/>
    </xf>
    <xf numFmtId="0" fontId="14" fillId="5" borderId="0" xfId="0" applyFont="1" applyFill="1" applyAlignment="1">
      <alignment horizontal="left" vertical="top" wrapText="1"/>
    </xf>
    <xf numFmtId="0" fontId="44" fillId="0" borderId="0" xfId="0" applyFont="1" applyAlignment="1">
      <alignment vertical="top"/>
    </xf>
    <xf numFmtId="0" fontId="37" fillId="5" borderId="0" xfId="0" applyFont="1" applyFill="1" applyAlignment="1">
      <alignment horizontal="left" vertical="top" wrapText="1"/>
    </xf>
    <xf numFmtId="170" fontId="45" fillId="5" borderId="20" xfId="0" applyNumberFormat="1" applyFont="1" applyFill="1" applyBorder="1" applyAlignment="1">
      <alignment horizontal="right" vertical="center" wrapText="1"/>
    </xf>
    <xf numFmtId="170" fontId="45" fillId="5" borderId="26" xfId="0" applyNumberFormat="1" applyFont="1" applyFill="1" applyBorder="1" applyAlignment="1">
      <alignment horizontal="right" vertical="center" wrapText="1"/>
    </xf>
    <xf numFmtId="0" fontId="61" fillId="5" borderId="0" xfId="0" applyFont="1" applyFill="1" applyAlignment="1">
      <alignment horizontal="left" vertical="center" wrapText="1" indent="2"/>
    </xf>
    <xf numFmtId="0" fontId="36" fillId="3" borderId="17" xfId="0" applyFont="1" applyFill="1" applyBorder="1" applyAlignment="1">
      <alignment horizontal="right" vertical="center" wrapText="1"/>
    </xf>
    <xf numFmtId="0" fontId="36" fillId="3" borderId="8" xfId="0" applyFont="1" applyFill="1" applyBorder="1" applyAlignment="1">
      <alignment horizontal="right" vertical="center" wrapText="1"/>
    </xf>
    <xf numFmtId="0" fontId="45" fillId="5" borderId="1" xfId="0" applyFont="1" applyFill="1" applyBorder="1" applyAlignment="1">
      <alignment horizontal="left" vertical="top" wrapText="1"/>
    </xf>
    <xf numFmtId="0" fontId="45" fillId="5" borderId="2" xfId="0" applyFont="1" applyFill="1" applyBorder="1" applyAlignment="1">
      <alignment horizontal="left" vertical="top" wrapText="1"/>
    </xf>
    <xf numFmtId="0" fontId="45" fillId="5" borderId="6" xfId="0" applyFont="1" applyFill="1" applyBorder="1" applyAlignment="1">
      <alignment horizontal="left" vertical="top" wrapText="1"/>
    </xf>
    <xf numFmtId="0" fontId="61" fillId="5" borderId="0" xfId="0" applyFont="1" applyFill="1" applyAlignment="1">
      <alignment horizontal="right" vertical="center" wrapText="1" indent="2"/>
    </xf>
    <xf numFmtId="0" fontId="14" fillId="5" borderId="0" xfId="0" applyFont="1" applyFill="1" applyAlignment="1">
      <alignment horizontal="right" vertical="center" wrapText="1"/>
    </xf>
    <xf numFmtId="0" fontId="14" fillId="5" borderId="4" xfId="0" applyFont="1" applyFill="1" applyBorder="1" applyAlignment="1">
      <alignment horizontal="left" vertical="center" wrapText="1"/>
    </xf>
    <xf numFmtId="0" fontId="5" fillId="5" borderId="0" xfId="0" applyFont="1" applyFill="1" applyAlignment="1">
      <alignment vertical="top" wrapText="1"/>
    </xf>
    <xf numFmtId="0" fontId="44" fillId="5" borderId="0" xfId="0" applyFont="1" applyFill="1" applyAlignment="1">
      <alignment horizontal="left" vertical="top"/>
    </xf>
    <xf numFmtId="0" fontId="33" fillId="2" borderId="1" xfId="0" applyFont="1" applyFill="1" applyBorder="1" applyAlignment="1">
      <alignment horizontal="left" vertical="center" wrapText="1"/>
    </xf>
    <xf numFmtId="0" fontId="33" fillId="2" borderId="2" xfId="0" applyFont="1" applyFill="1" applyBorder="1" applyAlignment="1">
      <alignment horizontal="left" vertical="center" wrapText="1"/>
    </xf>
    <xf numFmtId="167" fontId="36" fillId="2" borderId="1" xfId="0" applyNumberFormat="1" applyFont="1" applyFill="1" applyBorder="1" applyAlignment="1">
      <alignment horizontal="right" vertical="center" wrapText="1" indent="2"/>
    </xf>
    <xf numFmtId="188" fontId="36" fillId="2" borderId="1" xfId="0" applyNumberFormat="1" applyFont="1" applyFill="1" applyBorder="1" applyAlignment="1">
      <alignment horizontal="right" vertical="center" wrapText="1"/>
    </xf>
    <xf numFmtId="166" fontId="36" fillId="2" borderId="2" xfId="0" applyNumberFormat="1" applyFont="1" applyFill="1" applyBorder="1" applyAlignment="1">
      <alignment horizontal="right" vertical="center" wrapText="1"/>
    </xf>
    <xf numFmtId="167" fontId="36" fillId="2" borderId="2" xfId="0" applyNumberFormat="1" applyFont="1" applyFill="1" applyBorder="1" applyAlignment="1">
      <alignment horizontal="right" vertical="center" wrapText="1"/>
    </xf>
    <xf numFmtId="188" fontId="36" fillId="2" borderId="2" xfId="0" applyNumberFormat="1" applyFont="1" applyFill="1" applyBorder="1" applyAlignment="1">
      <alignment horizontal="right" vertical="center" wrapText="1"/>
    </xf>
    <xf numFmtId="0" fontId="77" fillId="5" borderId="1" xfId="0" applyFont="1" applyFill="1" applyBorder="1" applyAlignment="1">
      <alignment horizontal="left" vertical="center" wrapText="1"/>
    </xf>
    <xf numFmtId="169" fontId="45" fillId="5" borderId="1" xfId="0" applyNumberFormat="1" applyFont="1" applyFill="1" applyBorder="1" applyAlignment="1">
      <alignment horizontal="left" vertical="center" wrapText="1"/>
    </xf>
    <xf numFmtId="169" fontId="45" fillId="5" borderId="2" xfId="0" applyNumberFormat="1" applyFont="1" applyFill="1" applyBorder="1" applyAlignment="1">
      <alignment horizontal="left" vertical="center" wrapText="1"/>
    </xf>
    <xf numFmtId="167" fontId="45" fillId="5" borderId="2" xfId="0" applyNumberFormat="1" applyFont="1" applyFill="1" applyBorder="1" applyAlignment="1">
      <alignment horizontal="left" vertical="center" wrapText="1"/>
    </xf>
    <xf numFmtId="169" fontId="35" fillId="5" borderId="2" xfId="0" applyNumberFormat="1" applyFont="1" applyFill="1" applyBorder="1" applyAlignment="1">
      <alignment horizontal="left" vertical="center" wrapText="1"/>
    </xf>
    <xf numFmtId="0" fontId="16" fillId="5" borderId="2" xfId="0" applyFont="1" applyFill="1" applyBorder="1" applyAlignment="1">
      <alignment horizontal="left" vertical="top" wrapText="1"/>
    </xf>
    <xf numFmtId="0" fontId="16" fillId="5" borderId="2" xfId="0" applyFont="1" applyFill="1" applyBorder="1" applyAlignment="1">
      <alignment vertical="top" wrapText="1" indent="1"/>
    </xf>
    <xf numFmtId="167" fontId="45" fillId="5" borderId="6" xfId="0" applyNumberFormat="1" applyFont="1" applyFill="1" applyBorder="1" applyAlignment="1">
      <alignment horizontal="left" vertical="center" wrapText="1"/>
    </xf>
    <xf numFmtId="0" fontId="59" fillId="5" borderId="6" xfId="0" applyFont="1" applyFill="1" applyBorder="1" applyAlignment="1">
      <alignment horizontal="left" vertical="center" wrapText="1"/>
    </xf>
    <xf numFmtId="0" fontId="16" fillId="5" borderId="0" xfId="0" applyFont="1" applyFill="1" applyAlignment="1">
      <alignment horizontal="right" wrapText="1"/>
    </xf>
    <xf numFmtId="166" fontId="45" fillId="5" borderId="1" xfId="0" applyNumberFormat="1" applyFont="1" applyFill="1" applyBorder="1" applyAlignment="1">
      <alignment horizontal="right" vertical="center" wrapText="1"/>
    </xf>
    <xf numFmtId="0" fontId="45" fillId="5" borderId="1" xfId="0" applyFont="1" applyFill="1" applyBorder="1" applyAlignment="1">
      <alignment horizontal="right" vertical="center" wrapText="1" indent="1"/>
    </xf>
    <xf numFmtId="166" fontId="45" fillId="5" borderId="2" xfId="0" applyNumberFormat="1" applyFont="1" applyFill="1" applyBorder="1" applyAlignment="1">
      <alignment horizontal="right" vertical="center" wrapText="1"/>
    </xf>
    <xf numFmtId="0" fontId="45" fillId="5" borderId="2" xfId="0" applyFont="1" applyFill="1" applyBorder="1" applyAlignment="1">
      <alignment horizontal="right" vertical="center" wrapText="1" indent="1"/>
    </xf>
    <xf numFmtId="0" fontId="45" fillId="5" borderId="6" xfId="0" applyFont="1" applyFill="1" applyBorder="1" applyAlignment="1">
      <alignment horizontal="right" vertical="center" wrapText="1" indent="1"/>
    </xf>
    <xf numFmtId="174" fontId="36" fillId="5" borderId="10" xfId="0" applyNumberFormat="1" applyFont="1" applyFill="1" applyBorder="1" applyAlignment="1">
      <alignment vertical="center" wrapText="1"/>
    </xf>
    <xf numFmtId="166" fontId="36" fillId="5" borderId="10" xfId="0" applyNumberFormat="1" applyFont="1" applyFill="1" applyBorder="1" applyAlignment="1">
      <alignment horizontal="right" vertical="center" wrapText="1"/>
    </xf>
    <xf numFmtId="189" fontId="45" fillId="5" borderId="2" xfId="0" applyNumberFormat="1" applyFont="1" applyFill="1" applyBorder="1" applyAlignment="1">
      <alignment horizontal="right" vertical="center" wrapText="1"/>
    </xf>
    <xf numFmtId="189" fontId="45" fillId="5" borderId="6" xfId="0" applyNumberFormat="1" applyFont="1" applyFill="1" applyBorder="1" applyAlignment="1">
      <alignment horizontal="right" vertical="center" wrapText="1"/>
    </xf>
    <xf numFmtId="0" fontId="14" fillId="5" borderId="0" xfId="1" applyFont="1" applyFill="1" applyBorder="1">
      <alignment horizontal="left" wrapText="1"/>
    </xf>
    <xf numFmtId="0" fontId="36" fillId="2" borderId="48" xfId="0" applyFont="1" applyFill="1" applyBorder="1" applyAlignment="1">
      <alignment horizontal="left" vertical="center" wrapText="1"/>
    </xf>
    <xf numFmtId="0" fontId="45" fillId="5" borderId="48" xfId="0" applyFont="1" applyFill="1" applyBorder="1" applyAlignment="1">
      <alignment horizontal="left" vertical="center" wrapText="1"/>
    </xf>
    <xf numFmtId="0" fontId="45" fillId="5" borderId="50" xfId="0" applyFont="1" applyFill="1" applyBorder="1" applyAlignment="1">
      <alignment horizontal="left" vertical="center" wrapText="1"/>
    </xf>
    <xf numFmtId="169" fontId="45" fillId="5" borderId="22" xfId="0" applyNumberFormat="1" applyFont="1" applyFill="1" applyBorder="1" applyAlignment="1">
      <alignment horizontal="right" vertical="center" wrapText="1"/>
    </xf>
    <xf numFmtId="169" fontId="45" fillId="5" borderId="44" xfId="0" applyNumberFormat="1" applyFont="1" applyFill="1" applyBorder="1" applyAlignment="1">
      <alignment horizontal="right" vertical="center" wrapText="1"/>
    </xf>
    <xf numFmtId="0" fontId="5" fillId="5" borderId="7" xfId="0" applyFont="1" applyFill="1" applyBorder="1" applyAlignment="1">
      <alignment horizontal="left" vertical="top" wrapText="1" indent="1"/>
    </xf>
    <xf numFmtId="0" fontId="36" fillId="5" borderId="0" xfId="0" applyFont="1" applyFill="1" applyAlignment="1">
      <alignment horizontal="center" vertical="center" wrapText="1"/>
    </xf>
    <xf numFmtId="0" fontId="36" fillId="5" borderId="42" xfId="0" applyFont="1" applyFill="1" applyBorder="1" applyAlignment="1">
      <alignment horizontal="right" wrapText="1"/>
    </xf>
    <xf numFmtId="0" fontId="36" fillId="5" borderId="43" xfId="0" applyFont="1" applyFill="1" applyBorder="1" applyAlignment="1">
      <alignment horizontal="right" wrapText="1"/>
    </xf>
    <xf numFmtId="167" fontId="58" fillId="5" borderId="6" xfId="0" applyNumberFormat="1" applyFont="1" applyFill="1" applyBorder="1" applyAlignment="1">
      <alignment horizontal="right" vertical="center" wrapText="1"/>
    </xf>
    <xf numFmtId="169" fontId="36" fillId="2" borderId="1" xfId="0" applyNumberFormat="1" applyFont="1" applyFill="1" applyBorder="1" applyAlignment="1">
      <alignment horizontal="right" vertical="center" wrapText="1"/>
    </xf>
    <xf numFmtId="169" fontId="36" fillId="2" borderId="2" xfId="0" applyNumberFormat="1" applyFont="1" applyFill="1" applyBorder="1" applyAlignment="1">
      <alignment horizontal="right" vertical="center" wrapText="1"/>
    </xf>
    <xf numFmtId="164" fontId="36" fillId="2" borderId="1" xfId="0" applyNumberFormat="1" applyFont="1" applyFill="1" applyBorder="1" applyAlignment="1">
      <alignment horizontal="right" vertical="center" wrapText="1"/>
    </xf>
    <xf numFmtId="164" fontId="36" fillId="2" borderId="2" xfId="0" applyNumberFormat="1" applyFont="1" applyFill="1" applyBorder="1" applyAlignment="1">
      <alignment horizontal="right" vertical="center" wrapText="1"/>
    </xf>
    <xf numFmtId="190" fontId="45" fillId="5" borderId="6" xfId="0" applyNumberFormat="1" applyFont="1" applyFill="1" applyBorder="1" applyAlignment="1">
      <alignment horizontal="right" vertical="center" wrapText="1"/>
    </xf>
    <xf numFmtId="0" fontId="36" fillId="5" borderId="72" xfId="0" applyFont="1" applyFill="1" applyBorder="1" applyAlignment="1">
      <alignment horizontal="right" wrapText="1"/>
    </xf>
    <xf numFmtId="0" fontId="36" fillId="5" borderId="67" xfId="0" applyFont="1" applyFill="1" applyBorder="1" applyAlignment="1">
      <alignment horizontal="right" wrapText="1"/>
    </xf>
    <xf numFmtId="169" fontId="36" fillId="2" borderId="73" xfId="0" applyNumberFormat="1" applyFont="1" applyFill="1" applyBorder="1" applyAlignment="1">
      <alignment horizontal="right" vertical="center" wrapText="1"/>
    </xf>
    <xf numFmtId="169" fontId="36" fillId="2" borderId="68" xfId="0" applyNumberFormat="1" applyFont="1" applyFill="1" applyBorder="1" applyAlignment="1">
      <alignment horizontal="right" vertical="center" wrapText="1"/>
    </xf>
    <xf numFmtId="169" fontId="45" fillId="5" borderId="74" xfId="0" applyNumberFormat="1" applyFont="1" applyFill="1" applyBorder="1" applyAlignment="1">
      <alignment horizontal="right" vertical="center" wrapText="1"/>
    </xf>
    <xf numFmtId="169" fontId="45" fillId="5" borderId="69" xfId="0" applyNumberFormat="1" applyFont="1" applyFill="1" applyBorder="1" applyAlignment="1">
      <alignment horizontal="right" vertical="center" wrapText="1"/>
    </xf>
    <xf numFmtId="169" fontId="36" fillId="2" borderId="74" xfId="0" applyNumberFormat="1" applyFont="1" applyFill="1" applyBorder="1" applyAlignment="1">
      <alignment horizontal="right" vertical="center" wrapText="1"/>
    </xf>
    <xf numFmtId="169" fontId="36" fillId="2" borderId="69" xfId="0" applyNumberFormat="1" applyFont="1" applyFill="1" applyBorder="1" applyAlignment="1">
      <alignment horizontal="right" vertical="center" wrapText="1"/>
    </xf>
    <xf numFmtId="169" fontId="45" fillId="5" borderId="75" xfId="0" applyNumberFormat="1" applyFont="1" applyFill="1" applyBorder="1" applyAlignment="1">
      <alignment horizontal="right" vertical="center" wrapText="1"/>
    </xf>
    <xf numFmtId="169" fontId="45" fillId="5" borderId="70" xfId="0" applyNumberFormat="1" applyFont="1" applyFill="1" applyBorder="1" applyAlignment="1">
      <alignment horizontal="right" vertical="center" wrapText="1"/>
    </xf>
    <xf numFmtId="169" fontId="36" fillId="5" borderId="76" xfId="0" applyNumberFormat="1" applyFont="1" applyFill="1" applyBorder="1" applyAlignment="1">
      <alignment horizontal="right" vertical="center" wrapText="1"/>
    </xf>
    <xf numFmtId="169" fontId="36" fillId="5" borderId="77" xfId="0" applyNumberFormat="1" applyFont="1" applyFill="1" applyBorder="1" applyAlignment="1">
      <alignment horizontal="right" vertical="center" wrapText="1"/>
    </xf>
    <xf numFmtId="0" fontId="60" fillId="5" borderId="7" xfId="0" applyFont="1" applyFill="1" applyBorder="1" applyAlignment="1">
      <alignment horizontal="left" vertical="center" wrapText="1" indent="1"/>
    </xf>
    <xf numFmtId="0" fontId="5" fillId="5" borderId="55" xfId="0" applyFont="1" applyFill="1" applyBorder="1" applyAlignment="1">
      <alignment horizontal="left" vertical="center" wrapText="1" indent="1"/>
    </xf>
    <xf numFmtId="0" fontId="36" fillId="5" borderId="15" xfId="0" applyFont="1" applyFill="1" applyBorder="1" applyAlignment="1">
      <alignment horizontal="right" wrapText="1" indent="2"/>
    </xf>
    <xf numFmtId="0" fontId="36" fillId="5" borderId="3" xfId="0" applyFont="1" applyFill="1" applyBorder="1" applyAlignment="1">
      <alignment horizontal="right" wrapText="1" indent="2"/>
    </xf>
    <xf numFmtId="0" fontId="69" fillId="5" borderId="3" xfId="0" applyFont="1" applyFill="1" applyBorder="1" applyAlignment="1">
      <alignment horizontal="right" wrapText="1" indent="2"/>
    </xf>
    <xf numFmtId="0" fontId="45" fillId="5" borderId="20" xfId="0" applyFont="1" applyFill="1" applyBorder="1" applyAlignment="1">
      <alignment horizontal="right" vertical="top" wrapText="1"/>
    </xf>
    <xf numFmtId="0" fontId="36" fillId="5" borderId="7" xfId="0" applyFont="1" applyFill="1" applyBorder="1" applyAlignment="1">
      <alignment horizontal="left" vertical="center" wrapText="1" indent="2"/>
    </xf>
    <xf numFmtId="0" fontId="36" fillId="5" borderId="7" xfId="0" applyFont="1" applyFill="1" applyBorder="1" applyAlignment="1">
      <alignment horizontal="right" vertical="center" wrapText="1" indent="2"/>
    </xf>
    <xf numFmtId="0" fontId="37" fillId="5" borderId="0" xfId="0" applyFont="1" applyFill="1" applyAlignment="1">
      <alignment horizontal="left" vertical="center" wrapText="1" indent="2"/>
    </xf>
    <xf numFmtId="0" fontId="45" fillId="5" borderId="12" xfId="0" applyFont="1" applyFill="1" applyBorder="1" applyAlignment="1">
      <alignment horizontal="left" vertical="top" wrapText="1"/>
    </xf>
    <xf numFmtId="169" fontId="45" fillId="5" borderId="59" xfId="0" applyNumberFormat="1" applyFont="1" applyFill="1" applyBorder="1" applyAlignment="1">
      <alignment horizontal="right" vertical="center" wrapText="1"/>
    </xf>
    <xf numFmtId="169" fontId="45" fillId="5" borderId="60" xfId="0" applyNumberFormat="1" applyFont="1" applyFill="1" applyBorder="1" applyAlignment="1">
      <alignment horizontal="right" vertical="center" wrapText="1"/>
    </xf>
    <xf numFmtId="169" fontId="45" fillId="5" borderId="61" xfId="0" applyNumberFormat="1" applyFont="1" applyFill="1" applyBorder="1" applyAlignment="1">
      <alignment horizontal="right" vertical="center" wrapText="1"/>
    </xf>
    <xf numFmtId="169" fontId="45" fillId="5" borderId="63" xfId="0" applyNumberFormat="1" applyFont="1" applyFill="1" applyBorder="1" applyAlignment="1">
      <alignment horizontal="right" vertical="center" wrapText="1"/>
    </xf>
    <xf numFmtId="169" fontId="45" fillId="5" borderId="64" xfId="0" applyNumberFormat="1" applyFont="1" applyFill="1" applyBorder="1" applyAlignment="1">
      <alignment horizontal="right" vertical="center" wrapText="1"/>
    </xf>
    <xf numFmtId="169" fontId="45" fillId="5" borderId="10" xfId="0" applyNumberFormat="1" applyFont="1" applyFill="1" applyBorder="1" applyAlignment="1">
      <alignment horizontal="right" vertical="center" wrapText="1"/>
    </xf>
    <xf numFmtId="169" fontId="45" fillId="5" borderId="46" xfId="0" applyNumberFormat="1" applyFont="1" applyFill="1" applyBorder="1" applyAlignment="1">
      <alignment horizontal="right" vertical="center" wrapText="1"/>
    </xf>
    <xf numFmtId="169" fontId="45" fillId="5" borderId="47" xfId="0" applyNumberFormat="1" applyFont="1" applyFill="1" applyBorder="1" applyAlignment="1">
      <alignment horizontal="right" vertical="center" wrapText="1"/>
    </xf>
    <xf numFmtId="0" fontId="51" fillId="0" borderId="8" xfId="0" applyFont="1" applyBorder="1" applyAlignment="1">
      <alignment wrapText="1"/>
    </xf>
    <xf numFmtId="0" fontId="81" fillId="0" borderId="8" xfId="0" applyFont="1" applyBorder="1" applyAlignment="1">
      <alignment wrapText="1"/>
    </xf>
    <xf numFmtId="0" fontId="45" fillId="3" borderId="81" xfId="42" applyFont="1" applyFill="1" applyBorder="1" applyAlignment="1">
      <alignment horizontal="left" vertical="center" wrapText="1"/>
    </xf>
    <xf numFmtId="167" fontId="45" fillId="3" borderId="81" xfId="42" applyNumberFormat="1" applyFont="1" applyFill="1" applyBorder="1" applyAlignment="1">
      <alignment horizontal="right" wrapText="1"/>
    </xf>
    <xf numFmtId="164" fontId="45" fillId="3" borderId="81" xfId="42" applyNumberFormat="1" applyFont="1" applyFill="1" applyBorder="1" applyAlignment="1">
      <alignment horizontal="right" wrapText="1"/>
    </xf>
    <xf numFmtId="172" fontId="45" fillId="3" borderId="81" xfId="42" applyNumberFormat="1" applyFont="1" applyFill="1" applyBorder="1" applyAlignment="1">
      <alignment horizontal="right" vertical="center" wrapText="1"/>
    </xf>
    <xf numFmtId="167" fontId="45" fillId="3" borderId="81" xfId="42" applyNumberFormat="1" applyFont="1" applyFill="1" applyBorder="1" applyAlignment="1">
      <alignment horizontal="right" vertical="center" wrapText="1"/>
    </xf>
    <xf numFmtId="0" fontId="61" fillId="4" borderId="82" xfId="42" applyFont="1" applyFill="1" applyBorder="1" applyAlignment="1">
      <alignment horizontal="left" vertical="center" wrapText="1" indent="2"/>
    </xf>
    <xf numFmtId="0" fontId="36" fillId="4" borderId="0" xfId="42" applyFont="1" applyFill="1" applyAlignment="1">
      <alignment horizontal="left" vertical="center" wrapText="1"/>
    </xf>
    <xf numFmtId="0" fontId="36" fillId="4" borderId="14" xfId="42" applyFont="1" applyFill="1" applyBorder="1" applyAlignment="1">
      <alignment horizontal="left" vertical="center" wrapText="1"/>
    </xf>
    <xf numFmtId="0" fontId="36" fillId="4" borderId="80" xfId="42" applyFont="1" applyFill="1" applyBorder="1" applyAlignment="1">
      <alignment horizontal="left" vertical="center" wrapText="1"/>
    </xf>
    <xf numFmtId="0" fontId="36" fillId="0" borderId="83" xfId="42" applyFont="1" applyBorder="1" applyAlignment="1">
      <alignment horizontal="right" vertical="center" wrapText="1"/>
    </xf>
    <xf numFmtId="0" fontId="36" fillId="0" borderId="80" xfId="42" applyFont="1" applyBorder="1" applyAlignment="1">
      <alignment horizontal="right" vertical="center" wrapText="1"/>
    </xf>
    <xf numFmtId="164" fontId="45" fillId="3" borderId="81" xfId="42" applyNumberFormat="1" applyFont="1" applyFill="1" applyBorder="1" applyAlignment="1">
      <alignment horizontal="right" vertical="center" wrapText="1"/>
    </xf>
    <xf numFmtId="0" fontId="36" fillId="4" borderId="89" xfId="42" applyFont="1" applyFill="1" applyBorder="1" applyAlignment="1">
      <alignment horizontal="left" vertical="center" wrapText="1"/>
    </xf>
    <xf numFmtId="0" fontId="36" fillId="4" borderId="90" xfId="42" applyFont="1" applyFill="1" applyBorder="1" applyAlignment="1">
      <alignment horizontal="left" vertical="center" wrapText="1"/>
    </xf>
    <xf numFmtId="171" fontId="36" fillId="4" borderId="90" xfId="42" applyNumberFormat="1" applyFont="1" applyFill="1" applyBorder="1" applyAlignment="1">
      <alignment horizontal="right" vertical="center" wrapText="1"/>
    </xf>
    <xf numFmtId="164" fontId="36" fillId="4" borderId="90" xfId="42" applyNumberFormat="1" applyFont="1" applyFill="1" applyBorder="1" applyAlignment="1">
      <alignment horizontal="right" wrapText="1"/>
    </xf>
    <xf numFmtId="172" fontId="36" fillId="4" borderId="90" xfId="42" applyNumberFormat="1" applyFont="1" applyFill="1" applyBorder="1" applyAlignment="1">
      <alignment horizontal="right" wrapText="1"/>
    </xf>
    <xf numFmtId="0" fontId="47" fillId="5" borderId="0" xfId="0" applyFont="1" applyFill="1" applyAlignment="1">
      <alignment horizontal="right" vertical="center" wrapText="1"/>
    </xf>
    <xf numFmtId="0" fontId="45" fillId="5" borderId="0" xfId="0" applyFont="1" applyFill="1" applyAlignment="1">
      <alignment horizontal="right" vertical="center" wrapText="1"/>
    </xf>
    <xf numFmtId="0" fontId="16" fillId="5" borderId="0" xfId="0" applyFont="1" applyFill="1" applyAlignment="1">
      <alignment horizontal="center" wrapText="1"/>
    </xf>
    <xf numFmtId="169" fontId="45" fillId="5" borderId="1" xfId="0" applyNumberFormat="1" applyFont="1" applyFill="1" applyBorder="1" applyAlignment="1">
      <alignment horizontal="center" vertical="center" wrapText="1"/>
    </xf>
    <xf numFmtId="0" fontId="47" fillId="5" borderId="0" xfId="0" applyFont="1" applyFill="1" applyAlignment="1">
      <alignment horizontal="center" vertical="center" wrapText="1"/>
    </xf>
    <xf numFmtId="169" fontId="45" fillId="5" borderId="2" xfId="0" applyNumberFormat="1" applyFont="1" applyFill="1" applyBorder="1" applyAlignment="1">
      <alignment horizontal="center" vertical="center" wrapText="1"/>
    </xf>
    <xf numFmtId="169" fontId="45" fillId="5" borderId="6" xfId="0" applyNumberFormat="1" applyFont="1" applyFill="1" applyBorder="1" applyAlignment="1">
      <alignment horizontal="center" vertical="center" wrapText="1"/>
    </xf>
    <xf numFmtId="169" fontId="36" fillId="5" borderId="10" xfId="0" applyNumberFormat="1" applyFont="1" applyFill="1" applyBorder="1" applyAlignment="1">
      <alignment horizontal="center" vertical="center" wrapText="1"/>
    </xf>
    <xf numFmtId="0" fontId="69" fillId="5" borderId="0" xfId="0" applyFont="1" applyFill="1" applyAlignment="1">
      <alignment horizontal="center" vertical="center" wrapText="1"/>
    </xf>
    <xf numFmtId="0" fontId="69" fillId="5" borderId="0" xfId="0" applyFont="1" applyFill="1" applyAlignment="1">
      <alignment horizontal="right" vertical="center" wrapText="1"/>
    </xf>
    <xf numFmtId="0" fontId="16" fillId="5" borderId="0" xfId="0" applyFont="1" applyFill="1" applyAlignment="1">
      <alignment horizontal="right" vertical="center" wrapText="1"/>
    </xf>
    <xf numFmtId="0" fontId="5" fillId="5" borderId="0" xfId="0" applyFont="1" applyFill="1" applyAlignment="1">
      <alignment vertical="center" wrapText="1"/>
    </xf>
    <xf numFmtId="0" fontId="33" fillId="5" borderId="8" xfId="0" applyFont="1" applyFill="1" applyBorder="1" applyAlignment="1">
      <alignment horizontal="left" vertical="center" wrapText="1"/>
    </xf>
    <xf numFmtId="0" fontId="33" fillId="5" borderId="8" xfId="0" applyFont="1" applyFill="1" applyBorder="1" applyAlignment="1">
      <alignment horizontal="right" vertical="center" wrapText="1"/>
    </xf>
    <xf numFmtId="0" fontId="33" fillId="5" borderId="8" xfId="0" applyFont="1" applyFill="1" applyBorder="1" applyAlignment="1">
      <alignment horizontal="left" wrapText="1"/>
    </xf>
    <xf numFmtId="0" fontId="36" fillId="5" borderId="8" xfId="0" applyFont="1" applyFill="1" applyBorder="1" applyAlignment="1">
      <alignment horizontal="center" wrapText="1"/>
    </xf>
    <xf numFmtId="0" fontId="14" fillId="5" borderId="55" xfId="0" applyFont="1" applyFill="1" applyBorder="1" applyAlignment="1">
      <alignment horizontal="left" vertical="center" wrapText="1"/>
    </xf>
    <xf numFmtId="0" fontId="61" fillId="5" borderId="0" xfId="0" applyFont="1" applyFill="1" applyAlignment="1">
      <alignment horizontal="center" vertical="center" wrapText="1" indent="2"/>
    </xf>
    <xf numFmtId="0" fontId="61" fillId="5" borderId="8" xfId="0" applyFont="1" applyFill="1" applyBorder="1" applyAlignment="1">
      <alignment horizontal="right" wrapText="1" indent="2"/>
    </xf>
    <xf numFmtId="0" fontId="36" fillId="5" borderId="0" xfId="0" applyFont="1" applyFill="1" applyAlignment="1">
      <alignment horizontal="center" vertical="top" wrapText="1"/>
    </xf>
    <xf numFmtId="0" fontId="45" fillId="5" borderId="53" xfId="0" applyFont="1" applyFill="1" applyBorder="1" applyAlignment="1">
      <alignment horizontal="left" vertical="center" wrapText="1"/>
    </xf>
    <xf numFmtId="173" fontId="45" fillId="5" borderId="53" xfId="0" applyNumberFormat="1" applyFont="1" applyFill="1" applyBorder="1" applyAlignment="1">
      <alignment horizontal="right" vertical="center" wrapText="1"/>
    </xf>
    <xf numFmtId="0" fontId="61" fillId="5" borderId="7" xfId="0" applyFont="1" applyFill="1" applyBorder="1" applyAlignment="1">
      <alignment horizontal="left" vertical="center" wrapText="1" indent="2"/>
    </xf>
    <xf numFmtId="0" fontId="61" fillId="5" borderId="7" xfId="0" applyFont="1" applyFill="1" applyBorder="1" applyAlignment="1">
      <alignment horizontal="right" vertical="center" wrapText="1" indent="2"/>
    </xf>
    <xf numFmtId="0" fontId="14" fillId="5" borderId="7" xfId="0" applyFont="1" applyFill="1" applyBorder="1" applyAlignment="1">
      <alignment horizontal="right" vertical="center" wrapText="1"/>
    </xf>
    <xf numFmtId="0" fontId="36" fillId="5" borderId="10" xfId="0" applyFont="1" applyFill="1" applyBorder="1" applyAlignment="1">
      <alignment horizontal="left" wrapText="1"/>
    </xf>
    <xf numFmtId="0" fontId="59" fillId="5" borderId="7" xfId="0" applyFont="1" applyFill="1" applyBorder="1" applyAlignment="1">
      <alignment horizontal="left" vertical="center" wrapText="1"/>
    </xf>
    <xf numFmtId="0" fontId="38" fillId="5" borderId="7" xfId="0" applyFont="1" applyFill="1" applyBorder="1" applyAlignment="1">
      <alignment horizontal="left" vertical="center" wrapText="1" indent="2"/>
    </xf>
    <xf numFmtId="0" fontId="38" fillId="5" borderId="0" xfId="0" applyFont="1" applyFill="1" applyAlignment="1">
      <alignment horizontal="left" vertical="center" wrapText="1" indent="2"/>
    </xf>
    <xf numFmtId="0" fontId="14" fillId="5" borderId="2" xfId="0" applyFont="1" applyFill="1" applyBorder="1" applyAlignment="1">
      <alignment horizontal="left" vertical="center" wrapText="1"/>
    </xf>
    <xf numFmtId="0" fontId="33" fillId="5" borderId="8" xfId="0" applyFont="1" applyFill="1" applyBorder="1" applyAlignment="1">
      <alignment horizontal="right" wrapText="1"/>
    </xf>
    <xf numFmtId="170" fontId="46" fillId="5" borderId="4" xfId="0" applyNumberFormat="1" applyFont="1" applyFill="1" applyBorder="1" applyAlignment="1">
      <alignment horizontal="right" vertical="center" wrapText="1"/>
    </xf>
    <xf numFmtId="170" fontId="46" fillId="5" borderId="2" xfId="0" applyNumberFormat="1" applyFont="1" applyFill="1" applyBorder="1" applyAlignment="1">
      <alignment horizontal="right" vertical="center" wrapText="1"/>
    </xf>
    <xf numFmtId="0" fontId="45" fillId="5" borderId="2" xfId="0" applyFont="1" applyFill="1" applyBorder="1" applyAlignment="1">
      <alignment horizontal="left" vertical="center" wrapText="1" indent="1"/>
    </xf>
    <xf numFmtId="170" fontId="46" fillId="5" borderId="6" xfId="0" applyNumberFormat="1" applyFont="1" applyFill="1" applyBorder="1" applyAlignment="1">
      <alignment horizontal="right" vertical="center" wrapText="1"/>
    </xf>
    <xf numFmtId="173" fontId="45" fillId="5" borderId="4" xfId="0" applyNumberFormat="1" applyFont="1" applyFill="1" applyBorder="1" applyAlignment="1">
      <alignment horizontal="right" vertical="center" wrapText="1"/>
    </xf>
    <xf numFmtId="173" fontId="46" fillId="5" borderId="1" xfId="0" applyNumberFormat="1" applyFont="1" applyFill="1" applyBorder="1" applyAlignment="1">
      <alignment horizontal="right" vertical="center" wrapText="1"/>
    </xf>
    <xf numFmtId="173" fontId="46" fillId="5" borderId="2" xfId="0" applyNumberFormat="1" applyFont="1" applyFill="1" applyBorder="1" applyAlignment="1">
      <alignment horizontal="right" vertical="center" wrapText="1"/>
    </xf>
    <xf numFmtId="173" fontId="45" fillId="5" borderId="18" xfId="0" applyNumberFormat="1" applyFont="1" applyFill="1" applyBorder="1" applyAlignment="1">
      <alignment horizontal="right" vertical="center" wrapText="1"/>
    </xf>
    <xf numFmtId="173" fontId="45" fillId="5" borderId="21" xfId="0" applyNumberFormat="1" applyFont="1" applyFill="1" applyBorder="1" applyAlignment="1">
      <alignment horizontal="right" vertical="center" wrapText="1"/>
    </xf>
    <xf numFmtId="173" fontId="45" fillId="5" borderId="24" xfId="0" applyNumberFormat="1" applyFont="1" applyFill="1" applyBorder="1" applyAlignment="1">
      <alignment horizontal="right" vertical="center" wrapText="1"/>
    </xf>
    <xf numFmtId="193" fontId="45" fillId="5" borderId="1" xfId="0" applyNumberFormat="1" applyFont="1" applyFill="1" applyBorder="1" applyAlignment="1">
      <alignment vertical="center" wrapText="1"/>
    </xf>
    <xf numFmtId="193" fontId="45" fillId="5" borderId="2" xfId="0" applyNumberFormat="1" applyFont="1" applyFill="1" applyBorder="1" applyAlignment="1">
      <alignment vertical="center" wrapText="1"/>
    </xf>
    <xf numFmtId="193" fontId="45" fillId="5" borderId="6" xfId="0" applyNumberFormat="1" applyFont="1" applyFill="1" applyBorder="1" applyAlignment="1">
      <alignment vertical="center" wrapText="1"/>
    </xf>
    <xf numFmtId="193" fontId="36" fillId="5" borderId="10" xfId="0" applyNumberFormat="1" applyFont="1" applyFill="1" applyBorder="1" applyAlignment="1">
      <alignment vertical="center" wrapText="1"/>
    </xf>
    <xf numFmtId="173" fontId="58" fillId="5" borderId="1" xfId="0" applyNumberFormat="1" applyFont="1" applyFill="1" applyBorder="1" applyAlignment="1">
      <alignment horizontal="right" vertical="center" wrapText="1"/>
    </xf>
    <xf numFmtId="0" fontId="14" fillId="5" borderId="1" xfId="0" applyFont="1" applyFill="1" applyBorder="1" applyAlignment="1">
      <alignment horizontal="left" vertical="center" wrapText="1"/>
    </xf>
    <xf numFmtId="0" fontId="58" fillId="5" borderId="2" xfId="0" applyFont="1" applyFill="1" applyBorder="1" applyAlignment="1">
      <alignment horizontal="left" vertical="center" wrapText="1" indent="5"/>
    </xf>
    <xf numFmtId="0" fontId="14" fillId="5" borderId="6" xfId="0" applyFont="1" applyFill="1" applyBorder="1" applyAlignment="1">
      <alignment horizontal="left" vertical="center" wrapText="1"/>
    </xf>
    <xf numFmtId="0" fontId="14" fillId="5" borderId="12" xfId="0" applyFont="1" applyFill="1" applyBorder="1" applyAlignment="1">
      <alignment horizontal="left" vertical="center" wrapText="1"/>
    </xf>
    <xf numFmtId="0" fontId="58" fillId="5" borderId="2" xfId="0" applyFont="1" applyFill="1" applyBorder="1" applyAlignment="1">
      <alignment horizontal="left" vertical="center" wrapText="1" indent="4"/>
    </xf>
    <xf numFmtId="0" fontId="61" fillId="5" borderId="10" xfId="0" applyFont="1" applyFill="1" applyBorder="1" applyAlignment="1">
      <alignment horizontal="left" vertical="center" wrapText="1" indent="2"/>
    </xf>
    <xf numFmtId="0" fontId="85" fillId="5" borderId="8" xfId="0" applyFont="1" applyFill="1" applyBorder="1" applyAlignment="1">
      <alignment horizontal="right" vertical="center" wrapText="1" indent="2"/>
    </xf>
    <xf numFmtId="0" fontId="85" fillId="5" borderId="16" xfId="0" applyFont="1" applyFill="1" applyBorder="1" applyAlignment="1">
      <alignment horizontal="right" vertical="center" wrapText="1" indent="2"/>
    </xf>
    <xf numFmtId="0" fontId="85" fillId="5" borderId="17" xfId="0" applyFont="1" applyFill="1" applyBorder="1" applyAlignment="1">
      <alignment horizontal="right" vertical="center" wrapText="1" indent="2"/>
    </xf>
    <xf numFmtId="0" fontId="36" fillId="8" borderId="10" xfId="0" applyFont="1" applyFill="1" applyBorder="1" applyAlignment="1">
      <alignment horizontal="left" vertical="center" wrapText="1"/>
    </xf>
    <xf numFmtId="0" fontId="59" fillId="8" borderId="10" xfId="0" applyFont="1" applyFill="1" applyBorder="1" applyAlignment="1">
      <alignment horizontal="left" vertical="center" wrapText="1"/>
    </xf>
    <xf numFmtId="0" fontId="61" fillId="5" borderId="8" xfId="0" applyFont="1" applyFill="1" applyBorder="1" applyAlignment="1">
      <alignment horizontal="right" wrapText="1"/>
    </xf>
    <xf numFmtId="0" fontId="36" fillId="5" borderId="0" xfId="0" applyFont="1" applyFill="1" applyAlignment="1">
      <alignment horizontal="left" wrapText="1"/>
    </xf>
    <xf numFmtId="168" fontId="45" fillId="3" borderId="5" xfId="0" applyNumberFormat="1" applyFont="1" applyFill="1" applyBorder="1" applyAlignment="1">
      <alignment horizontal="right" wrapText="1"/>
    </xf>
    <xf numFmtId="168" fontId="45" fillId="5" borderId="5" xfId="0" applyNumberFormat="1" applyFont="1" applyFill="1" applyBorder="1" applyAlignment="1">
      <alignment horizontal="right" wrapText="1"/>
    </xf>
    <xf numFmtId="170" fontId="45" fillId="3" borderId="68" xfId="0" applyNumberFormat="1" applyFont="1" applyFill="1" applyBorder="1" applyAlignment="1">
      <alignment horizontal="right" vertical="center" wrapText="1"/>
    </xf>
    <xf numFmtId="170" fontId="45" fillId="3" borderId="70" xfId="0" applyNumberFormat="1" applyFont="1" applyFill="1" applyBorder="1" applyAlignment="1">
      <alignment horizontal="right" vertical="center" wrapText="1"/>
    </xf>
    <xf numFmtId="173" fontId="36" fillId="3" borderId="77" xfId="0" applyNumberFormat="1" applyFont="1" applyFill="1" applyBorder="1" applyAlignment="1">
      <alignment horizontal="right" vertical="center" wrapText="1"/>
    </xf>
    <xf numFmtId="182" fontId="77" fillId="3" borderId="1" xfId="0" applyNumberFormat="1" applyFont="1" applyFill="1" applyBorder="1" applyAlignment="1">
      <alignment horizontal="right" vertical="center" wrapText="1"/>
    </xf>
    <xf numFmtId="182" fontId="77" fillId="5" borderId="9" xfId="0" applyNumberFormat="1" applyFont="1" applyFill="1" applyBorder="1" applyAlignment="1">
      <alignment horizontal="right" vertical="center" wrapText="1"/>
    </xf>
    <xf numFmtId="182" fontId="77" fillId="3" borderId="2" xfId="0" applyNumberFormat="1" applyFont="1" applyFill="1" applyBorder="1" applyAlignment="1">
      <alignment horizontal="right" vertical="center" wrapText="1"/>
    </xf>
    <xf numFmtId="182" fontId="77" fillId="5" borderId="2" xfId="0" applyNumberFormat="1" applyFont="1" applyFill="1" applyBorder="1" applyAlignment="1">
      <alignment horizontal="right" vertical="center" wrapText="1"/>
    </xf>
    <xf numFmtId="0" fontId="77" fillId="5" borderId="2" xfId="0" applyFont="1" applyFill="1" applyBorder="1" applyAlignment="1">
      <alignment horizontal="right" vertical="center" wrapText="1"/>
    </xf>
    <xf numFmtId="182" fontId="85" fillId="3" borderId="6" xfId="0" applyNumberFormat="1" applyFont="1" applyFill="1" applyBorder="1" applyAlignment="1">
      <alignment horizontal="right" vertical="center" wrapText="1"/>
    </xf>
    <xf numFmtId="180" fontId="77" fillId="3" borderId="1" xfId="0" applyNumberFormat="1" applyFont="1" applyFill="1" applyBorder="1" applyAlignment="1">
      <alignment horizontal="right" vertical="center" wrapText="1"/>
    </xf>
    <xf numFmtId="181" fontId="77" fillId="5" borderId="1" xfId="0" applyNumberFormat="1" applyFont="1" applyFill="1" applyBorder="1" applyAlignment="1">
      <alignment horizontal="right" vertical="center" wrapText="1"/>
    </xf>
    <xf numFmtId="180" fontId="77" fillId="3" borderId="2" xfId="0" applyNumberFormat="1" applyFont="1" applyFill="1" applyBorder="1" applyAlignment="1">
      <alignment horizontal="right" vertical="center" wrapText="1"/>
    </xf>
    <xf numFmtId="181" fontId="77" fillId="5" borderId="2" xfId="0" applyNumberFormat="1" applyFont="1" applyFill="1" applyBorder="1" applyAlignment="1">
      <alignment horizontal="right" vertical="center" wrapText="1"/>
    </xf>
    <xf numFmtId="181" fontId="85" fillId="5" borderId="6" xfId="0" applyNumberFormat="1" applyFont="1" applyFill="1" applyBorder="1" applyAlignment="1">
      <alignment horizontal="right" vertical="center" wrapText="1"/>
    </xf>
    <xf numFmtId="0" fontId="14" fillId="5" borderId="0" xfId="42" applyFont="1" applyFill="1" applyAlignment="1">
      <alignment horizontal="left" vertical="center" wrapText="1"/>
    </xf>
    <xf numFmtId="0" fontId="44" fillId="5" borderId="0" xfId="42" applyFont="1" applyFill="1"/>
    <xf numFmtId="180" fontId="85" fillId="3" borderId="6" xfId="0" applyNumberFormat="1" applyFont="1" applyFill="1" applyBorder="1" applyAlignment="1">
      <alignment horizontal="right" vertical="center" wrapText="1"/>
    </xf>
    <xf numFmtId="0" fontId="45" fillId="2" borderId="6" xfId="0" applyFont="1" applyFill="1" applyBorder="1" applyAlignment="1">
      <alignment horizontal="left" vertical="center" wrapText="1"/>
    </xf>
    <xf numFmtId="193" fontId="77" fillId="3" borderId="22" xfId="42" applyNumberFormat="1" applyFont="1" applyFill="1" applyBorder="1" applyAlignment="1">
      <alignment vertical="center" wrapText="1"/>
    </xf>
    <xf numFmtId="185" fontId="45" fillId="3" borderId="2" xfId="0" applyNumberFormat="1" applyFont="1" applyFill="1" applyBorder="1" applyAlignment="1">
      <alignment horizontal="right" vertical="center" wrapText="1"/>
    </xf>
    <xf numFmtId="0" fontId="36" fillId="5" borderId="42" xfId="0" applyFont="1" applyFill="1" applyBorder="1" applyAlignment="1">
      <alignment horizontal="right" vertical="center" wrapText="1"/>
    </xf>
    <xf numFmtId="170" fontId="45" fillId="5" borderId="59" xfId="0" applyNumberFormat="1" applyFont="1" applyFill="1" applyBorder="1" applyAlignment="1">
      <alignment horizontal="right" vertical="center" wrapText="1"/>
    </xf>
    <xf numFmtId="170" fontId="46" fillId="5" borderId="62" xfId="0" applyNumberFormat="1" applyFont="1" applyFill="1" applyBorder="1" applyAlignment="1">
      <alignment horizontal="right" vertical="center" wrapText="1"/>
    </xf>
    <xf numFmtId="0" fontId="35" fillId="2" borderId="21" xfId="0" applyFont="1" applyFill="1" applyBorder="1" applyAlignment="1">
      <alignment horizontal="left" vertical="center" wrapText="1"/>
    </xf>
    <xf numFmtId="0" fontId="45" fillId="5" borderId="2" xfId="0" quotePrefix="1" applyFont="1" applyFill="1" applyBorder="1" applyAlignment="1">
      <alignment horizontal="left" vertical="center" wrapText="1"/>
    </xf>
    <xf numFmtId="174" fontId="45" fillId="3" borderId="1" xfId="0" applyNumberFormat="1" applyFont="1" applyFill="1" applyBorder="1" applyAlignment="1">
      <alignment horizontal="right" vertical="center" wrapText="1"/>
    </xf>
    <xf numFmtId="174" fontId="45" fillId="5" borderId="1" xfId="0" applyNumberFormat="1" applyFont="1" applyFill="1" applyBorder="1" applyAlignment="1">
      <alignment horizontal="right" vertical="center" wrapText="1"/>
    </xf>
    <xf numFmtId="187" fontId="45" fillId="5" borderId="2" xfId="0" applyNumberFormat="1" applyFont="1" applyFill="1" applyBorder="1" applyAlignment="1">
      <alignment horizontal="right" vertical="center" wrapText="1"/>
    </xf>
    <xf numFmtId="187" fontId="45" fillId="5" borderId="6" xfId="0" applyNumberFormat="1" applyFont="1" applyFill="1" applyBorder="1" applyAlignment="1">
      <alignment horizontal="right" vertical="center" wrapText="1"/>
    </xf>
    <xf numFmtId="0" fontId="77" fillId="5" borderId="2" xfId="0" applyFont="1" applyFill="1" applyBorder="1" applyAlignment="1">
      <alignment horizontal="left" vertical="center" wrapText="1"/>
    </xf>
    <xf numFmtId="0" fontId="77" fillId="5" borderId="3" xfId="0" applyFont="1" applyFill="1" applyBorder="1" applyAlignment="1">
      <alignment vertical="center" wrapText="1"/>
    </xf>
    <xf numFmtId="0" fontId="77" fillId="5" borderId="1" xfId="0" applyFont="1" applyFill="1" applyBorder="1" applyAlignment="1">
      <alignment horizontal="left" vertical="top" wrapText="1"/>
    </xf>
    <xf numFmtId="194" fontId="77" fillId="5" borderId="1" xfId="0" applyNumberFormat="1" applyFont="1" applyFill="1" applyBorder="1" applyAlignment="1">
      <alignment horizontal="left" vertical="top" wrapText="1"/>
    </xf>
    <xf numFmtId="0" fontId="77" fillId="5" borderId="2" xfId="0" applyFont="1" applyFill="1" applyBorder="1" applyAlignment="1">
      <alignment horizontal="left" vertical="top" wrapText="1"/>
    </xf>
    <xf numFmtId="194" fontId="77" fillId="5" borderId="2" xfId="0" applyNumberFormat="1" applyFont="1" applyFill="1" applyBorder="1" applyAlignment="1">
      <alignment horizontal="left" vertical="top" wrapText="1"/>
    </xf>
    <xf numFmtId="171" fontId="77" fillId="5" borderId="2" xfId="0" applyNumberFormat="1" applyFont="1" applyFill="1" applyBorder="1" applyAlignment="1">
      <alignment horizontal="left" vertical="top" wrapText="1"/>
    </xf>
    <xf numFmtId="0" fontId="77" fillId="5" borderId="6" xfId="0" applyFont="1" applyFill="1" applyBorder="1" applyAlignment="1">
      <alignment horizontal="left" vertical="top" wrapText="1"/>
    </xf>
    <xf numFmtId="171" fontId="77" fillId="5" borderId="6" xfId="0" applyNumberFormat="1" applyFont="1" applyFill="1" applyBorder="1" applyAlignment="1">
      <alignment horizontal="left" vertical="top" wrapText="1"/>
    </xf>
    <xf numFmtId="194" fontId="77" fillId="5" borderId="6" xfId="0" applyNumberFormat="1" applyFont="1" applyFill="1" applyBorder="1" applyAlignment="1">
      <alignment horizontal="left" vertical="top" wrapText="1"/>
    </xf>
    <xf numFmtId="0" fontId="85" fillId="5" borderId="8" xfId="0" applyFont="1" applyFill="1" applyBorder="1" applyAlignment="1">
      <alignment wrapText="1"/>
    </xf>
    <xf numFmtId="167" fontId="77" fillId="5" borderId="1" xfId="0" applyNumberFormat="1" applyFont="1" applyFill="1" applyBorder="1" applyAlignment="1">
      <alignment horizontal="right" vertical="top" wrapText="1"/>
    </xf>
    <xf numFmtId="167" fontId="77" fillId="5" borderId="2" xfId="0" applyNumberFormat="1" applyFont="1" applyFill="1" applyBorder="1" applyAlignment="1">
      <alignment horizontal="right" vertical="top" wrapText="1"/>
    </xf>
    <xf numFmtId="167" fontId="77" fillId="5" borderId="6" xfId="0" applyNumberFormat="1" applyFont="1" applyFill="1" applyBorder="1" applyAlignment="1">
      <alignment horizontal="right" vertical="top" wrapText="1"/>
    </xf>
    <xf numFmtId="0" fontId="77" fillId="5" borderId="3" xfId="0" applyFont="1" applyFill="1" applyBorder="1" applyAlignment="1">
      <alignment horizontal="left" vertical="top" wrapText="1"/>
    </xf>
    <xf numFmtId="0" fontId="77" fillId="5" borderId="4" xfId="0" applyFont="1" applyFill="1" applyBorder="1" applyAlignment="1">
      <alignment horizontal="left" vertical="top" wrapText="1"/>
    </xf>
    <xf numFmtId="0" fontId="77" fillId="5" borderId="2" xfId="0" applyFont="1" applyFill="1" applyBorder="1" applyAlignment="1">
      <alignment vertical="center" wrapText="1"/>
    </xf>
    <xf numFmtId="0" fontId="77" fillId="5" borderId="9" xfId="0" applyFont="1" applyFill="1" applyBorder="1" applyAlignment="1">
      <alignment vertical="center" wrapText="1"/>
    </xf>
    <xf numFmtId="0" fontId="77" fillId="5" borderId="9" xfId="0" applyFont="1" applyFill="1" applyBorder="1" applyAlignment="1">
      <alignment horizontal="left" vertical="top" wrapText="1"/>
    </xf>
    <xf numFmtId="0" fontId="77" fillId="5" borderId="0" xfId="0" applyFont="1" applyFill="1" applyAlignment="1">
      <alignment horizontal="left" vertical="top" wrapText="1"/>
    </xf>
    <xf numFmtId="167" fontId="45" fillId="5" borderId="74" xfId="0" applyNumberFormat="1" applyFont="1" applyFill="1" applyBorder="1" applyAlignment="1">
      <alignment horizontal="right" vertical="center" wrapText="1"/>
    </xf>
    <xf numFmtId="167" fontId="45" fillId="5" borderId="69" xfId="0" applyNumberFormat="1" applyFont="1" applyFill="1" applyBorder="1" applyAlignment="1">
      <alignment horizontal="right" vertical="center" wrapText="1"/>
    </xf>
    <xf numFmtId="167" fontId="45" fillId="5" borderId="75" xfId="0" applyNumberFormat="1" applyFont="1" applyFill="1" applyBorder="1" applyAlignment="1">
      <alignment horizontal="right" vertical="center" wrapText="1"/>
    </xf>
    <xf numFmtId="167" fontId="45" fillId="5" borderId="70" xfId="0" applyNumberFormat="1" applyFont="1" applyFill="1" applyBorder="1" applyAlignment="1">
      <alignment horizontal="right" vertical="center" wrapText="1"/>
    </xf>
    <xf numFmtId="0" fontId="85" fillId="5" borderId="8" xfId="0" applyFont="1" applyFill="1" applyBorder="1" applyAlignment="1">
      <alignment horizontal="right" wrapText="1"/>
    </xf>
    <xf numFmtId="164" fontId="88" fillId="5" borderId="0" xfId="0" applyNumberFormat="1" applyFont="1" applyFill="1" applyAlignment="1">
      <alignment horizontal="left" vertical="center" wrapText="1"/>
    </xf>
    <xf numFmtId="0" fontId="88" fillId="5" borderId="0" xfId="0" applyFont="1" applyFill="1" applyAlignment="1">
      <alignment horizontal="left" vertical="center" wrapText="1"/>
    </xf>
    <xf numFmtId="168" fontId="58" fillId="5" borderId="2" xfId="0" applyNumberFormat="1" applyFont="1" applyFill="1" applyBorder="1" applyAlignment="1">
      <alignment horizontal="right" vertical="center" wrapText="1"/>
    </xf>
    <xf numFmtId="195" fontId="45" fillId="3" borderId="2" xfId="0" applyNumberFormat="1" applyFont="1" applyFill="1" applyBorder="1" applyAlignment="1">
      <alignment horizontal="right" vertical="center" wrapText="1"/>
    </xf>
    <xf numFmtId="195" fontId="45" fillId="3" borderId="6" xfId="0" applyNumberFormat="1" applyFont="1" applyFill="1" applyBorder="1" applyAlignment="1">
      <alignment horizontal="right" vertical="center" wrapText="1"/>
    </xf>
    <xf numFmtId="0" fontId="36" fillId="2" borderId="15" xfId="42" applyFont="1" applyFill="1" applyBorder="1" applyAlignment="1">
      <alignment vertical="center" wrapText="1"/>
    </xf>
    <xf numFmtId="0" fontId="87" fillId="4" borderId="24" xfId="42" applyFont="1" applyFill="1" applyBorder="1" applyAlignment="1">
      <alignment horizontal="right" vertical="center" wrapText="1"/>
    </xf>
    <xf numFmtId="0" fontId="87" fillId="4" borderId="21" xfId="42" applyFont="1" applyFill="1" applyBorder="1" applyAlignment="1">
      <alignment horizontal="right" vertical="center" wrapText="1"/>
    </xf>
    <xf numFmtId="193" fontId="45" fillId="3" borderId="81" xfId="42" applyNumberFormat="1" applyFont="1" applyFill="1" applyBorder="1" applyAlignment="1">
      <alignment horizontal="left" vertical="center" wrapText="1" indent="1"/>
    </xf>
    <xf numFmtId="0" fontId="91" fillId="5" borderId="0" xfId="0" applyFont="1" applyFill="1" applyAlignment="1">
      <alignment horizontal="left" vertical="center" wrapText="1"/>
    </xf>
    <xf numFmtId="0" fontId="77" fillId="5" borderId="0" xfId="0" applyFont="1" applyFill="1"/>
    <xf numFmtId="0" fontId="77" fillId="0" borderId="0" xfId="0" applyFont="1"/>
    <xf numFmtId="0" fontId="77" fillId="5" borderId="0" xfId="0" applyFont="1" applyFill="1" applyAlignment="1">
      <alignment vertical="center" wrapText="1"/>
    </xf>
    <xf numFmtId="0" fontId="92" fillId="5" borderId="0" xfId="0" applyFont="1" applyFill="1" applyAlignment="1">
      <alignment horizontal="right" vertical="top"/>
    </xf>
    <xf numFmtId="0" fontId="94" fillId="5" borderId="0" xfId="0" applyFont="1" applyFill="1" applyAlignment="1">
      <alignment horizontal="left" vertical="center" wrapText="1"/>
    </xf>
    <xf numFmtId="0" fontId="95" fillId="5" borderId="0" xfId="0" applyFont="1" applyFill="1" applyAlignment="1">
      <alignment vertical="center" wrapText="1"/>
    </xf>
    <xf numFmtId="0" fontId="91" fillId="5" borderId="15" xfId="0" applyFont="1" applyFill="1" applyBorder="1" applyAlignment="1">
      <alignment horizontal="left" vertical="center" wrapText="1"/>
    </xf>
    <xf numFmtId="0" fontId="96" fillId="5" borderId="8" xfId="0" applyFont="1" applyFill="1" applyBorder="1" applyAlignment="1">
      <alignment vertical="center" wrapText="1"/>
    </xf>
    <xf numFmtId="0" fontId="96" fillId="5" borderId="8" xfId="0" applyFont="1" applyFill="1" applyBorder="1" applyAlignment="1">
      <alignment horizontal="right" vertical="center" wrapText="1"/>
    </xf>
    <xf numFmtId="0" fontId="96" fillId="5" borderId="16" xfId="0" applyFont="1" applyFill="1" applyBorder="1" applyAlignment="1">
      <alignment horizontal="right" vertical="center" wrapText="1"/>
    </xf>
    <xf numFmtId="0" fontId="96" fillId="5" borderId="17" xfId="0" applyFont="1" applyFill="1" applyBorder="1" applyAlignment="1">
      <alignment horizontal="right" vertical="center" wrapText="1"/>
    </xf>
    <xf numFmtId="169" fontId="77" fillId="3" borderId="1" xfId="0" applyNumberFormat="1" applyFont="1" applyFill="1" applyBorder="1" applyAlignment="1">
      <alignment horizontal="right" vertical="center" wrapText="1"/>
    </xf>
    <xf numFmtId="169" fontId="77" fillId="5" borderId="1" xfId="0" applyNumberFormat="1" applyFont="1" applyFill="1" applyBorder="1" applyAlignment="1">
      <alignment horizontal="right" vertical="center" wrapText="1"/>
    </xf>
    <xf numFmtId="169" fontId="77" fillId="5" borderId="18" xfId="0" applyNumberFormat="1" applyFont="1" applyFill="1" applyBorder="1" applyAlignment="1">
      <alignment horizontal="right" vertical="center" wrapText="1"/>
    </xf>
    <xf numFmtId="169" fontId="77" fillId="5" borderId="20" xfId="0" applyNumberFormat="1" applyFont="1" applyFill="1" applyBorder="1" applyAlignment="1">
      <alignment horizontal="right" vertical="center" wrapText="1"/>
    </xf>
    <xf numFmtId="164" fontId="91" fillId="5" borderId="0" xfId="0" applyNumberFormat="1" applyFont="1" applyFill="1" applyAlignment="1">
      <alignment horizontal="left" vertical="center" wrapText="1"/>
    </xf>
    <xf numFmtId="169" fontId="77" fillId="3" borderId="2" xfId="0" applyNumberFormat="1" applyFont="1" applyFill="1" applyBorder="1" applyAlignment="1">
      <alignment horizontal="right" vertical="center" wrapText="1"/>
    </xf>
    <xf numFmtId="169" fontId="77" fillId="5" borderId="2" xfId="0" applyNumberFormat="1" applyFont="1" applyFill="1" applyBorder="1" applyAlignment="1">
      <alignment horizontal="right" vertical="center" wrapText="1"/>
    </xf>
    <xf numFmtId="169" fontId="77" fillId="5" borderId="21" xfId="0" applyNumberFormat="1" applyFont="1" applyFill="1" applyBorder="1" applyAlignment="1">
      <alignment horizontal="right" vertical="center" wrapText="1"/>
    </xf>
    <xf numFmtId="169" fontId="77" fillId="5" borderId="23" xfId="0" applyNumberFormat="1" applyFont="1" applyFill="1" applyBorder="1" applyAlignment="1">
      <alignment horizontal="right" vertical="center" wrapText="1"/>
    </xf>
    <xf numFmtId="0" fontId="77" fillId="5" borderId="6" xfId="0" applyFont="1" applyFill="1" applyBorder="1" applyAlignment="1">
      <alignment horizontal="left" vertical="center" wrapText="1"/>
    </xf>
    <xf numFmtId="169" fontId="77" fillId="3" borderId="6" xfId="0" applyNumberFormat="1" applyFont="1" applyFill="1" applyBorder="1" applyAlignment="1">
      <alignment horizontal="right" vertical="center" wrapText="1"/>
    </xf>
    <xf numFmtId="169" fontId="77" fillId="5" borderId="6" xfId="0" applyNumberFormat="1" applyFont="1" applyFill="1" applyBorder="1" applyAlignment="1">
      <alignment horizontal="right" vertical="center" wrapText="1"/>
    </xf>
    <xf numFmtId="169" fontId="77" fillId="5" borderId="24" xfId="0" applyNumberFormat="1" applyFont="1" applyFill="1" applyBorder="1" applyAlignment="1">
      <alignment horizontal="right" vertical="center" wrapText="1"/>
    </xf>
    <xf numFmtId="169" fontId="77" fillId="5" borderId="26" xfId="0" applyNumberFormat="1" applyFont="1" applyFill="1" applyBorder="1" applyAlignment="1">
      <alignment horizontal="right" vertical="center" wrapText="1"/>
    </xf>
    <xf numFmtId="0" fontId="85" fillId="5" borderId="10" xfId="0" applyFont="1" applyFill="1" applyBorder="1" applyAlignment="1">
      <alignment horizontal="left" vertical="center" wrapText="1"/>
    </xf>
    <xf numFmtId="169" fontId="85" fillId="3" borderId="10" xfId="0" applyNumberFormat="1" applyFont="1" applyFill="1" applyBorder="1" applyAlignment="1">
      <alignment horizontal="right" vertical="center" wrapText="1"/>
    </xf>
    <xf numFmtId="169" fontId="85" fillId="5" borderId="10" xfId="0" applyNumberFormat="1" applyFont="1" applyFill="1" applyBorder="1" applyAlignment="1">
      <alignment horizontal="right" vertical="center" wrapText="1"/>
    </xf>
    <xf numFmtId="169" fontId="85" fillId="5" borderId="27" xfId="0" applyNumberFormat="1" applyFont="1" applyFill="1" applyBorder="1" applyAlignment="1">
      <alignment horizontal="right" vertical="center" wrapText="1"/>
    </xf>
    <xf numFmtId="169" fontId="85" fillId="5" borderId="28" xfId="0" applyNumberFormat="1" applyFont="1" applyFill="1" applyBorder="1" applyAlignment="1">
      <alignment horizontal="right" vertical="center" wrapText="1"/>
    </xf>
    <xf numFmtId="0" fontId="85" fillId="0" borderId="10" xfId="0" applyFont="1" applyBorder="1" applyAlignment="1">
      <alignment horizontal="right" vertical="center" wrapText="1"/>
    </xf>
    <xf numFmtId="164" fontId="85" fillId="5" borderId="10" xfId="0" applyNumberFormat="1" applyFont="1" applyFill="1" applyBorder="1" applyAlignment="1">
      <alignment horizontal="right" vertical="center" wrapText="1"/>
    </xf>
    <xf numFmtId="164" fontId="85" fillId="5" borderId="27" xfId="0" applyNumberFormat="1" applyFont="1" applyFill="1" applyBorder="1" applyAlignment="1">
      <alignment horizontal="right" vertical="center" wrapText="1"/>
    </xf>
    <xf numFmtId="0" fontId="85" fillId="5" borderId="28" xfId="0" applyFont="1" applyFill="1" applyBorder="1" applyAlignment="1">
      <alignment horizontal="right" vertical="center" wrapText="1"/>
    </xf>
    <xf numFmtId="0" fontId="91" fillId="5" borderId="7" xfId="0" applyFont="1" applyFill="1" applyBorder="1" applyAlignment="1">
      <alignment horizontal="left" vertical="center" wrapText="1"/>
    </xf>
    <xf numFmtId="0" fontId="96" fillId="0" borderId="16" xfId="0" applyFont="1" applyBorder="1" applyAlignment="1">
      <alignment horizontal="right" vertical="center" wrapText="1"/>
    </xf>
    <xf numFmtId="164" fontId="77" fillId="5" borderId="1" xfId="0" applyNumberFormat="1" applyFont="1" applyFill="1" applyBorder="1" applyAlignment="1">
      <alignment horizontal="right" vertical="center" wrapText="1"/>
    </xf>
    <xf numFmtId="164" fontId="77" fillId="5" borderId="20" xfId="0" applyNumberFormat="1" applyFont="1" applyFill="1" applyBorder="1" applyAlignment="1">
      <alignment horizontal="right" vertical="center" wrapText="1"/>
    </xf>
    <xf numFmtId="164" fontId="77" fillId="5" borderId="2" xfId="0" applyNumberFormat="1" applyFont="1" applyFill="1" applyBorder="1" applyAlignment="1">
      <alignment horizontal="right" vertical="center" wrapText="1"/>
    </xf>
    <xf numFmtId="164" fontId="77" fillId="5" borderId="23" xfId="0" applyNumberFormat="1" applyFont="1" applyFill="1" applyBorder="1" applyAlignment="1">
      <alignment horizontal="right" vertical="center" wrapText="1"/>
    </xf>
    <xf numFmtId="169" fontId="77" fillId="3" borderId="21" xfId="0" applyNumberFormat="1" applyFont="1" applyFill="1" applyBorder="1" applyAlignment="1">
      <alignment horizontal="right" vertical="center" wrapText="1"/>
    </xf>
    <xf numFmtId="164" fontId="77" fillId="5" borderId="6" xfId="0" applyNumberFormat="1" applyFont="1" applyFill="1" applyBorder="1" applyAlignment="1">
      <alignment horizontal="right" vertical="center" wrapText="1"/>
    </xf>
    <xf numFmtId="164" fontId="77" fillId="5" borderId="26" xfId="0" applyNumberFormat="1" applyFont="1" applyFill="1" applyBorder="1" applyAlignment="1">
      <alignment horizontal="right" vertical="center" wrapText="1"/>
    </xf>
    <xf numFmtId="164" fontId="96" fillId="5" borderId="28" xfId="0" applyNumberFormat="1" applyFont="1" applyFill="1" applyBorder="1" applyAlignment="1">
      <alignment vertical="center" wrapText="1"/>
    </xf>
    <xf numFmtId="164" fontId="96" fillId="5" borderId="10" xfId="0" applyNumberFormat="1" applyFont="1" applyFill="1" applyBorder="1" applyAlignment="1">
      <alignment vertical="center" wrapText="1"/>
    </xf>
    <xf numFmtId="169" fontId="96" fillId="5" borderId="27" xfId="0" applyNumberFormat="1" applyFont="1" applyFill="1" applyBorder="1" applyAlignment="1">
      <alignment vertical="center" wrapText="1"/>
    </xf>
    <xf numFmtId="164" fontId="85" fillId="5" borderId="28" xfId="0" applyNumberFormat="1" applyFont="1" applyFill="1" applyBorder="1" applyAlignment="1">
      <alignment horizontal="right" vertical="center" wrapText="1"/>
    </xf>
    <xf numFmtId="0" fontId="85" fillId="5" borderId="0" xfId="0" applyFont="1" applyFill="1" applyAlignment="1">
      <alignment horizontal="left" vertical="center" wrapText="1"/>
    </xf>
    <xf numFmtId="0" fontId="85" fillId="5" borderId="8" xfId="0" applyFont="1" applyFill="1" applyBorder="1" applyAlignment="1">
      <alignment horizontal="left" vertical="center" wrapText="1"/>
    </xf>
    <xf numFmtId="0" fontId="85" fillId="5" borderId="8" xfId="0" applyFont="1" applyFill="1" applyBorder="1" applyAlignment="1">
      <alignment horizontal="right" vertical="center" wrapText="1"/>
    </xf>
    <xf numFmtId="0" fontId="85" fillId="5" borderId="16" xfId="0" applyFont="1" applyFill="1" applyBorder="1" applyAlignment="1">
      <alignment horizontal="right" vertical="center" wrapText="1"/>
    </xf>
    <xf numFmtId="0" fontId="85" fillId="5" borderId="17" xfId="0" applyFont="1" applyFill="1" applyBorder="1" applyAlignment="1">
      <alignment horizontal="right" vertical="center" wrapText="1"/>
    </xf>
    <xf numFmtId="169" fontId="91" fillId="5" borderId="0" xfId="0" applyNumberFormat="1" applyFont="1" applyFill="1" applyAlignment="1">
      <alignment horizontal="left" vertical="center" wrapText="1"/>
    </xf>
    <xf numFmtId="9" fontId="91" fillId="5" borderId="0" xfId="43" applyFont="1" applyFill="1" applyAlignment="1">
      <alignment horizontal="left" vertical="center" wrapText="1"/>
    </xf>
    <xf numFmtId="175" fontId="91" fillId="5" borderId="0" xfId="0" applyNumberFormat="1" applyFont="1" applyFill="1" applyAlignment="1">
      <alignment horizontal="left" vertical="center" wrapText="1"/>
    </xf>
    <xf numFmtId="0" fontId="85" fillId="5" borderId="14" xfId="0" applyFont="1" applyFill="1" applyBorder="1" applyAlignment="1">
      <alignment horizontal="left" vertical="center" wrapText="1"/>
    </xf>
    <xf numFmtId="0" fontId="85" fillId="5" borderId="16" xfId="0" applyFont="1" applyFill="1" applyBorder="1" applyAlignment="1">
      <alignment horizontal="right" wrapText="1"/>
    </xf>
    <xf numFmtId="0" fontId="85" fillId="5" borderId="17" xfId="0" applyFont="1" applyFill="1" applyBorder="1" applyAlignment="1">
      <alignment horizontal="right" wrapText="1"/>
    </xf>
    <xf numFmtId="0" fontId="77" fillId="5" borderId="29" xfId="0" applyFont="1" applyFill="1" applyBorder="1" applyAlignment="1">
      <alignment horizontal="left" vertical="center" wrapText="1"/>
    </xf>
    <xf numFmtId="174" fontId="77" fillId="3" borderId="29" xfId="0" applyNumberFormat="1" applyFont="1" applyFill="1" applyBorder="1" applyAlignment="1">
      <alignment vertical="center" wrapText="1"/>
    </xf>
    <xf numFmtId="176" fontId="77" fillId="5" borderId="30" xfId="0" applyNumberFormat="1" applyFont="1" applyFill="1" applyBorder="1" applyAlignment="1">
      <alignment horizontal="right" vertical="center" wrapText="1"/>
    </xf>
    <xf numFmtId="177" fontId="77" fillId="5" borderId="31" xfId="0" applyNumberFormat="1" applyFont="1" applyFill="1" applyBorder="1" applyAlignment="1">
      <alignment vertical="center" wrapText="1"/>
    </xf>
    <xf numFmtId="177" fontId="77" fillId="5" borderId="29" xfId="0" applyNumberFormat="1" applyFont="1" applyFill="1" applyBorder="1" applyAlignment="1">
      <alignment vertical="center" wrapText="1"/>
    </xf>
    <xf numFmtId="176" fontId="77" fillId="5" borderId="29" xfId="0" applyNumberFormat="1" applyFont="1" applyFill="1" applyBorder="1" applyAlignment="1">
      <alignment horizontal="right" vertical="center" wrapText="1"/>
    </xf>
    <xf numFmtId="176" fontId="77" fillId="5" borderId="31" xfId="0" applyNumberFormat="1" applyFont="1" applyFill="1" applyBorder="1" applyAlignment="1">
      <alignment horizontal="right" vertical="center" wrapText="1"/>
    </xf>
    <xf numFmtId="0" fontId="77" fillId="5" borderId="12" xfId="0" applyFont="1" applyFill="1" applyBorder="1" applyAlignment="1">
      <alignment horizontal="left" vertical="center" wrapText="1"/>
    </xf>
    <xf numFmtId="174" fontId="77" fillId="3" borderId="12" xfId="0" applyNumberFormat="1" applyFont="1" applyFill="1" applyBorder="1" applyAlignment="1">
      <alignment vertical="center" wrapText="1"/>
    </xf>
    <xf numFmtId="176" fontId="77" fillId="5" borderId="32" xfId="0" applyNumberFormat="1" applyFont="1" applyFill="1" applyBorder="1" applyAlignment="1">
      <alignment horizontal="right" vertical="center" wrapText="1"/>
    </xf>
    <xf numFmtId="177" fontId="77" fillId="5" borderId="33" xfId="0" applyNumberFormat="1" applyFont="1" applyFill="1" applyBorder="1" applyAlignment="1">
      <alignment vertical="center" wrapText="1"/>
    </xf>
    <xf numFmtId="177" fontId="77" fillId="5" borderId="12" xfId="0" applyNumberFormat="1" applyFont="1" applyFill="1" applyBorder="1" applyAlignment="1">
      <alignment vertical="center" wrapText="1"/>
    </xf>
    <xf numFmtId="176" fontId="77" fillId="5" borderId="12" xfId="0" applyNumberFormat="1" applyFont="1" applyFill="1" applyBorder="1" applyAlignment="1">
      <alignment horizontal="right" vertical="center" wrapText="1"/>
    </xf>
    <xf numFmtId="176" fontId="77" fillId="5" borderId="33" xfId="0" applyNumberFormat="1" applyFont="1" applyFill="1" applyBorder="1" applyAlignment="1">
      <alignment horizontal="right" vertical="center" wrapText="1"/>
    </xf>
    <xf numFmtId="174" fontId="77" fillId="3" borderId="2" xfId="0" applyNumberFormat="1" applyFont="1" applyFill="1" applyBorder="1" applyAlignment="1">
      <alignment vertical="center" wrapText="1"/>
    </xf>
    <xf numFmtId="176" fontId="77" fillId="5" borderId="21" xfId="0" applyNumberFormat="1" applyFont="1" applyFill="1" applyBorder="1" applyAlignment="1">
      <alignment horizontal="right" vertical="center" wrapText="1"/>
    </xf>
    <xf numFmtId="177" fontId="77" fillId="5" borderId="23" xfId="0" applyNumberFormat="1" applyFont="1" applyFill="1" applyBorder="1" applyAlignment="1">
      <alignment vertical="center" wrapText="1"/>
    </xf>
    <xf numFmtId="177" fontId="77" fillId="5" borderId="2" xfId="0" applyNumberFormat="1" applyFont="1" applyFill="1" applyBorder="1" applyAlignment="1">
      <alignment vertical="center" wrapText="1"/>
    </xf>
    <xf numFmtId="176" fontId="77" fillId="5" borderId="2" xfId="0" applyNumberFormat="1" applyFont="1" applyFill="1" applyBorder="1" applyAlignment="1">
      <alignment horizontal="right" vertical="center" wrapText="1"/>
    </xf>
    <xf numFmtId="176" fontId="77" fillId="5" borderId="23" xfId="0" applyNumberFormat="1" applyFont="1" applyFill="1" applyBorder="1" applyAlignment="1">
      <alignment horizontal="right" vertical="center" wrapText="1"/>
    </xf>
    <xf numFmtId="174" fontId="77" fillId="3" borderId="6" xfId="0" applyNumberFormat="1" applyFont="1" applyFill="1" applyBorder="1" applyAlignment="1">
      <alignment vertical="center" wrapText="1"/>
    </xf>
    <xf numFmtId="176" fontId="77" fillId="5" borderId="24" xfId="0" applyNumberFormat="1" applyFont="1" applyFill="1" applyBorder="1" applyAlignment="1">
      <alignment horizontal="right" vertical="center" wrapText="1"/>
    </xf>
    <xf numFmtId="177" fontId="77" fillId="5" borderId="26" xfId="0" applyNumberFormat="1" applyFont="1" applyFill="1" applyBorder="1" applyAlignment="1">
      <alignment vertical="center" wrapText="1"/>
    </xf>
    <xf numFmtId="177" fontId="77" fillId="5" borderId="6" xfId="0" applyNumberFormat="1" applyFont="1" applyFill="1" applyBorder="1" applyAlignment="1">
      <alignment vertical="center" wrapText="1"/>
    </xf>
    <xf numFmtId="176" fontId="77" fillId="5" borderId="6" xfId="0" applyNumberFormat="1" applyFont="1" applyFill="1" applyBorder="1" applyAlignment="1">
      <alignment horizontal="right" vertical="center" wrapText="1"/>
    </xf>
    <xf numFmtId="176" fontId="77" fillId="5" borderId="26" xfId="0" applyNumberFormat="1" applyFont="1" applyFill="1" applyBorder="1" applyAlignment="1">
      <alignment horizontal="right" vertical="center" wrapText="1"/>
    </xf>
    <xf numFmtId="174" fontId="85" fillId="3" borderId="10" xfId="0" applyNumberFormat="1" applyFont="1" applyFill="1" applyBorder="1" applyAlignment="1">
      <alignment vertical="center" wrapText="1"/>
    </xf>
    <xf numFmtId="176" fontId="85" fillId="5" borderId="27" xfId="0" applyNumberFormat="1" applyFont="1" applyFill="1" applyBorder="1" applyAlignment="1">
      <alignment horizontal="right" vertical="center" wrapText="1"/>
    </xf>
    <xf numFmtId="177" fontId="85" fillId="5" borderId="28" xfId="0" applyNumberFormat="1" applyFont="1" applyFill="1" applyBorder="1" applyAlignment="1">
      <alignment vertical="center" wrapText="1"/>
    </xf>
    <xf numFmtId="177" fontId="85" fillId="5" borderId="10" xfId="0" applyNumberFormat="1" applyFont="1" applyFill="1" applyBorder="1" applyAlignment="1">
      <alignment vertical="center" wrapText="1"/>
    </xf>
    <xf numFmtId="176" fontId="85" fillId="5" borderId="10" xfId="0" applyNumberFormat="1" applyFont="1" applyFill="1" applyBorder="1" applyAlignment="1">
      <alignment horizontal="right" vertical="center" wrapText="1"/>
    </xf>
    <xf numFmtId="176" fontId="85" fillId="5" borderId="28" xfId="0" applyNumberFormat="1" applyFont="1" applyFill="1" applyBorder="1" applyAlignment="1">
      <alignment horizontal="right" vertical="center" wrapText="1"/>
    </xf>
    <xf numFmtId="0" fontId="85" fillId="5" borderId="0" xfId="0" applyFont="1" applyFill="1" applyAlignment="1">
      <alignment horizontal="right" vertical="center" wrapText="1"/>
    </xf>
    <xf numFmtId="173" fontId="77" fillId="3" borderId="1" xfId="0" applyNumberFormat="1" applyFont="1" applyFill="1" applyBorder="1" applyAlignment="1">
      <alignment horizontal="right" vertical="center" wrapText="1"/>
    </xf>
    <xf numFmtId="173" fontId="90" fillId="5" borderId="1" xfId="0" applyNumberFormat="1" applyFont="1" applyFill="1" applyBorder="1" applyAlignment="1">
      <alignment horizontal="right" vertical="center" wrapText="1"/>
    </xf>
    <xf numFmtId="173" fontId="77" fillId="5" borderId="0" xfId="0" applyNumberFormat="1" applyFont="1" applyFill="1" applyAlignment="1">
      <alignment horizontal="right" vertical="center" wrapText="1"/>
    </xf>
    <xf numFmtId="173" fontId="77" fillId="3" borderId="2" xfId="0" applyNumberFormat="1" applyFont="1" applyFill="1" applyBorder="1" applyAlignment="1">
      <alignment horizontal="right" vertical="center" wrapText="1"/>
    </xf>
    <xf numFmtId="173" fontId="77" fillId="5" borderId="2" xfId="0" applyNumberFormat="1" applyFont="1" applyFill="1" applyBorder="1" applyAlignment="1">
      <alignment horizontal="right" vertical="center" wrapText="1"/>
    </xf>
    <xf numFmtId="173" fontId="77" fillId="3" borderId="6" xfId="0" applyNumberFormat="1" applyFont="1" applyFill="1" applyBorder="1" applyAlignment="1">
      <alignment horizontal="right" vertical="center" wrapText="1"/>
    </xf>
    <xf numFmtId="173" fontId="90" fillId="5" borderId="6" xfId="0" applyNumberFormat="1" applyFont="1" applyFill="1" applyBorder="1" applyAlignment="1">
      <alignment horizontal="right" vertical="center" wrapText="1"/>
    </xf>
    <xf numFmtId="0" fontId="89" fillId="5" borderId="0" xfId="0" applyFont="1" applyFill="1" applyAlignment="1">
      <alignment horizontal="right" vertical="center" wrapText="1"/>
    </xf>
    <xf numFmtId="0" fontId="94" fillId="5" borderId="12" xfId="0" applyFont="1" applyFill="1" applyBorder="1" applyAlignment="1">
      <alignment horizontal="left" vertical="center" wrapText="1"/>
    </xf>
    <xf numFmtId="169" fontId="77" fillId="3" borderId="12" xfId="0" applyNumberFormat="1" applyFont="1" applyFill="1" applyBorder="1" applyAlignment="1">
      <alignment horizontal="right" vertical="center" wrapText="1"/>
    </xf>
    <xf numFmtId="169" fontId="90" fillId="5" borderId="12" xfId="0" applyNumberFormat="1" applyFont="1" applyFill="1" applyBorder="1" applyAlignment="1">
      <alignment horizontal="right" vertical="center" wrapText="1"/>
    </xf>
    <xf numFmtId="178" fontId="77" fillId="3" borderId="6" xfId="0" applyNumberFormat="1" applyFont="1" applyFill="1" applyBorder="1" applyAlignment="1">
      <alignment horizontal="right" vertical="center" wrapText="1"/>
    </xf>
    <xf numFmtId="178" fontId="77" fillId="5" borderId="6" xfId="0" applyNumberFormat="1" applyFont="1" applyFill="1" applyBorder="1" applyAlignment="1">
      <alignment horizontal="right" vertical="center" wrapText="1"/>
    </xf>
    <xf numFmtId="173" fontId="77" fillId="3" borderId="12" xfId="0" applyNumberFormat="1" applyFont="1" applyFill="1" applyBorder="1" applyAlignment="1">
      <alignment horizontal="right" vertical="center" wrapText="1"/>
    </xf>
    <xf numFmtId="173" fontId="90" fillId="5" borderId="12" xfId="0" applyNumberFormat="1" applyFont="1" applyFill="1" applyBorder="1" applyAlignment="1">
      <alignment horizontal="right" vertical="center" wrapText="1"/>
    </xf>
    <xf numFmtId="170" fontId="77" fillId="5" borderId="0" xfId="0" applyNumberFormat="1" applyFont="1" applyFill="1" applyAlignment="1">
      <alignment horizontal="right" vertical="center" wrapText="1"/>
    </xf>
    <xf numFmtId="166" fontId="77" fillId="5" borderId="0" xfId="0" applyNumberFormat="1" applyFont="1" applyFill="1" applyAlignment="1">
      <alignment horizontal="right" vertical="center" wrapText="1"/>
    </xf>
    <xf numFmtId="0" fontId="77" fillId="5" borderId="11" xfId="0" applyFont="1" applyFill="1" applyBorder="1" applyAlignment="1">
      <alignment horizontal="left" vertical="center" wrapText="1"/>
    </xf>
    <xf numFmtId="164" fontId="77" fillId="3" borderId="11" xfId="0" applyNumberFormat="1" applyFont="1" applyFill="1" applyBorder="1" applyAlignment="1">
      <alignment horizontal="right" vertical="center" wrapText="1"/>
    </xf>
    <xf numFmtId="164" fontId="77" fillId="5" borderId="11" xfId="0" applyNumberFormat="1" applyFont="1" applyFill="1" applyBorder="1" applyAlignment="1">
      <alignment horizontal="right" vertical="center" wrapText="1"/>
    </xf>
    <xf numFmtId="164" fontId="77" fillId="5" borderId="0" xfId="0" applyNumberFormat="1" applyFont="1" applyFill="1" applyAlignment="1">
      <alignment horizontal="right" vertical="center" wrapText="1"/>
    </xf>
    <xf numFmtId="0" fontId="91" fillId="5" borderId="34" xfId="0" applyFont="1" applyFill="1" applyBorder="1" applyAlignment="1">
      <alignment horizontal="left" vertical="center" wrapText="1"/>
    </xf>
    <xf numFmtId="0" fontId="91" fillId="0" borderId="34" xfId="0" applyFont="1" applyBorder="1" applyAlignment="1">
      <alignment horizontal="left" vertical="center" wrapText="1"/>
    </xf>
    <xf numFmtId="0" fontId="85" fillId="0" borderId="8" xfId="0" applyFont="1" applyBorder="1" applyAlignment="1">
      <alignment horizontal="right" vertical="center" wrapText="1"/>
    </xf>
    <xf numFmtId="173" fontId="77" fillId="5" borderId="1" xfId="0" applyNumberFormat="1" applyFont="1" applyFill="1" applyBorder="1" applyAlignment="1">
      <alignment horizontal="right" vertical="center" wrapText="1"/>
    </xf>
    <xf numFmtId="173" fontId="77" fillId="5" borderId="6" xfId="0" applyNumberFormat="1" applyFont="1" applyFill="1" applyBorder="1" applyAlignment="1">
      <alignment horizontal="right" vertical="center" wrapText="1"/>
    </xf>
    <xf numFmtId="0" fontId="77" fillId="0" borderId="29" xfId="0" applyFont="1" applyBorder="1" applyAlignment="1">
      <alignment horizontal="left" vertical="center" wrapText="1"/>
    </xf>
    <xf numFmtId="168" fontId="77" fillId="3" borderId="29" xfId="0" applyNumberFormat="1" applyFont="1" applyFill="1" applyBorder="1" applyAlignment="1">
      <alignment horizontal="right" vertical="center" wrapText="1"/>
    </xf>
    <xf numFmtId="168" fontId="77" fillId="5" borderId="29" xfId="0" applyNumberFormat="1" applyFont="1" applyFill="1" applyBorder="1" applyAlignment="1">
      <alignment horizontal="right" vertical="center" wrapText="1"/>
    </xf>
    <xf numFmtId="0" fontId="77" fillId="3" borderId="1" xfId="0" applyFont="1" applyFill="1" applyBorder="1" applyAlignment="1">
      <alignment horizontal="right" vertical="center" wrapText="1"/>
    </xf>
    <xf numFmtId="0" fontId="77" fillId="5" borderId="1" xfId="0" applyFont="1" applyFill="1" applyBorder="1" applyAlignment="1">
      <alignment horizontal="right" vertical="center" wrapText="1"/>
    </xf>
    <xf numFmtId="170" fontId="77" fillId="3" borderId="6" xfId="0" applyNumberFormat="1" applyFont="1" applyFill="1" applyBorder="1" applyAlignment="1">
      <alignment horizontal="right" vertical="center" wrapText="1"/>
    </xf>
    <xf numFmtId="170" fontId="77" fillId="5" borderId="6" xfId="0" applyNumberFormat="1" applyFont="1" applyFill="1" applyBorder="1" applyAlignment="1">
      <alignment horizontal="right" vertical="center" wrapText="1"/>
    </xf>
    <xf numFmtId="0" fontId="86" fillId="5" borderId="0" xfId="0" applyFont="1" applyFill="1" applyAlignment="1">
      <alignment horizontal="left" vertical="center" wrapText="1" indent="2"/>
    </xf>
    <xf numFmtId="0" fontId="85" fillId="5" borderId="67" xfId="0" applyFont="1" applyFill="1" applyBorder="1" applyAlignment="1">
      <alignment horizontal="right" vertical="center" wrapText="1"/>
    </xf>
    <xf numFmtId="0" fontId="77" fillId="3" borderId="68" xfId="0" applyFont="1" applyFill="1" applyBorder="1" applyAlignment="1">
      <alignment horizontal="right" vertical="center" wrapText="1"/>
    </xf>
    <xf numFmtId="0" fontId="77" fillId="5" borderId="18" xfId="0" applyFont="1" applyFill="1" applyBorder="1" applyAlignment="1">
      <alignment horizontal="right" vertical="center" wrapText="1"/>
    </xf>
    <xf numFmtId="0" fontId="77" fillId="5" borderId="20" xfId="0" applyFont="1" applyFill="1" applyBorder="1" applyAlignment="1">
      <alignment horizontal="right" vertical="center" wrapText="1"/>
    </xf>
    <xf numFmtId="0" fontId="77" fillId="3" borderId="2" xfId="0" applyFont="1" applyFill="1" applyBorder="1" applyAlignment="1">
      <alignment horizontal="right" vertical="center" wrapText="1"/>
    </xf>
    <xf numFmtId="0" fontId="77" fillId="3" borderId="69" xfId="0" applyFont="1" applyFill="1" applyBorder="1" applyAlignment="1">
      <alignment horizontal="right" vertical="center" wrapText="1"/>
    </xf>
    <xf numFmtId="0" fontId="77" fillId="5" borderId="21" xfId="0" applyFont="1" applyFill="1" applyBorder="1" applyAlignment="1">
      <alignment horizontal="right" vertical="center" wrapText="1"/>
    </xf>
    <xf numFmtId="0" fontId="77" fillId="5" borderId="23" xfId="0" applyFont="1" applyFill="1" applyBorder="1" applyAlignment="1">
      <alignment horizontal="right" vertical="center" wrapText="1"/>
    </xf>
    <xf numFmtId="0" fontId="77" fillId="3" borderId="6" xfId="0" applyFont="1" applyFill="1" applyBorder="1" applyAlignment="1">
      <alignment horizontal="right" vertical="center" wrapText="1"/>
    </xf>
    <xf numFmtId="0" fontId="77" fillId="3" borderId="70" xfId="0" applyFont="1" applyFill="1" applyBorder="1" applyAlignment="1">
      <alignment horizontal="right" vertical="center" wrapText="1"/>
    </xf>
    <xf numFmtId="0" fontId="77" fillId="5" borderId="6" xfId="0" applyFont="1" applyFill="1" applyBorder="1" applyAlignment="1">
      <alignment horizontal="right" vertical="center" wrapText="1"/>
    </xf>
    <xf numFmtId="0" fontId="77" fillId="5" borderId="24" xfId="0" applyFont="1" applyFill="1" applyBorder="1" applyAlignment="1">
      <alignment horizontal="right" vertical="center" wrapText="1"/>
    </xf>
    <xf numFmtId="0" fontId="77" fillId="5" borderId="26" xfId="0" applyFont="1" applyFill="1" applyBorder="1" applyAlignment="1">
      <alignment horizontal="right" vertical="center" wrapText="1"/>
    </xf>
    <xf numFmtId="179" fontId="77" fillId="5" borderId="2" xfId="0" applyNumberFormat="1" applyFont="1" applyFill="1" applyBorder="1" applyAlignment="1">
      <alignment vertical="center" wrapText="1"/>
    </xf>
    <xf numFmtId="0" fontId="45" fillId="0" borderId="2" xfId="0" applyFont="1" applyBorder="1" applyAlignment="1">
      <alignment horizontal="left" vertical="center" wrapText="1" indent="3"/>
    </xf>
    <xf numFmtId="0" fontId="45" fillId="5" borderId="2" xfId="0" applyFont="1" applyFill="1" applyBorder="1" applyAlignment="1">
      <alignment horizontal="left" vertical="center" wrapText="1" indent="3"/>
    </xf>
    <xf numFmtId="0" fontId="30" fillId="0" borderId="0" xfId="0" applyFont="1" applyAlignment="1">
      <alignment horizontal="left" vertical="top" wrapText="1"/>
    </xf>
    <xf numFmtId="0" fontId="0" fillId="0" borderId="0" xfId="0"/>
    <xf numFmtId="0" fontId="43" fillId="5" borderId="0" xfId="0" applyFont="1" applyFill="1" applyAlignment="1">
      <alignment horizontal="left" vertical="center" wrapText="1"/>
    </xf>
    <xf numFmtId="0" fontId="77" fillId="5" borderId="0" xfId="0" applyFont="1" applyFill="1" applyAlignment="1">
      <alignment horizontal="left" vertical="center" wrapText="1"/>
    </xf>
    <xf numFmtId="0" fontId="77" fillId="6" borderId="0" xfId="0" applyFont="1" applyFill="1" applyAlignment="1">
      <alignment horizontal="left" vertical="top" wrapText="1"/>
    </xf>
    <xf numFmtId="0" fontId="36" fillId="5" borderId="0" xfId="0" applyFont="1" applyFill="1" applyAlignment="1">
      <alignment horizontal="left" vertical="center" wrapText="1"/>
    </xf>
    <xf numFmtId="0" fontId="44" fillId="5" borderId="0" xfId="0" applyFont="1" applyFill="1"/>
    <xf numFmtId="0" fontId="14" fillId="0" borderId="2" xfId="0" applyFont="1" applyBorder="1" applyAlignment="1">
      <alignment horizontal="center" vertical="center" wrapText="1"/>
    </xf>
    <xf numFmtId="0" fontId="36" fillId="2" borderId="1" xfId="0" applyFont="1" applyFill="1" applyBorder="1" applyAlignment="1">
      <alignment horizontal="left" vertical="center" wrapText="1"/>
    </xf>
    <xf numFmtId="0" fontId="36" fillId="2" borderId="2" xfId="0" applyFont="1" applyFill="1" applyBorder="1" applyAlignment="1">
      <alignment horizontal="left" vertical="center" wrapText="1"/>
    </xf>
    <xf numFmtId="0" fontId="14" fillId="0" borderId="3" xfId="0" applyFont="1" applyBorder="1" applyAlignment="1">
      <alignment horizontal="center" vertical="center" wrapText="1"/>
    </xf>
    <xf numFmtId="0" fontId="14" fillId="0" borderId="0" xfId="0" applyFont="1" applyAlignment="1">
      <alignment horizontal="center" vertical="center" wrapText="1"/>
    </xf>
    <xf numFmtId="0" fontId="14" fillId="0" borderId="4" xfId="0" applyFont="1" applyBorder="1" applyAlignment="1">
      <alignment horizontal="center" vertical="center" wrapText="1"/>
    </xf>
    <xf numFmtId="0" fontId="44" fillId="0" borderId="0" xfId="0" applyFont="1"/>
    <xf numFmtId="0" fontId="14" fillId="0" borderId="5" xfId="0" applyFont="1" applyBorder="1" applyAlignment="1">
      <alignment horizontal="center" vertical="center" wrapText="1"/>
    </xf>
    <xf numFmtId="0" fontId="45" fillId="5" borderId="0" xfId="0" applyFont="1" applyFill="1" applyAlignment="1">
      <alignment horizontal="left" vertical="center" wrapText="1"/>
    </xf>
    <xf numFmtId="0" fontId="45" fillId="5" borderId="0" xfId="0" applyFont="1" applyFill="1" applyAlignment="1">
      <alignment horizontal="left" vertical="top" wrapText="1"/>
    </xf>
    <xf numFmtId="0" fontId="51" fillId="0" borderId="8" xfId="0" applyFont="1" applyBorder="1" applyAlignment="1">
      <alignment horizontal="left" vertical="center" wrapText="1"/>
    </xf>
    <xf numFmtId="0" fontId="52" fillId="0" borderId="2" xfId="15" applyFont="1" applyBorder="1" applyAlignment="1">
      <alignment horizontal="left" vertical="center" wrapText="1"/>
    </xf>
    <xf numFmtId="0" fontId="52" fillId="0" borderId="1" xfId="15" applyFont="1" applyBorder="1" applyAlignment="1">
      <alignment horizontal="left" vertical="center" wrapText="1"/>
    </xf>
    <xf numFmtId="0" fontId="52" fillId="0" borderId="6" xfId="15" applyFont="1" applyBorder="1" applyAlignment="1">
      <alignment horizontal="left" vertical="center" wrapText="1"/>
    </xf>
    <xf numFmtId="0" fontId="51" fillId="2" borderId="1" xfId="0" applyFont="1" applyFill="1" applyBorder="1" applyAlignment="1">
      <alignment horizontal="left" vertical="center" wrapText="1"/>
    </xf>
    <xf numFmtId="0" fontId="51" fillId="5" borderId="8" xfId="0" applyFont="1" applyFill="1" applyBorder="1" applyAlignment="1">
      <alignment horizontal="left" vertical="center" wrapText="1"/>
    </xf>
    <xf numFmtId="0" fontId="51" fillId="2" borderId="2" xfId="0" applyFont="1" applyFill="1" applyBorder="1" applyAlignment="1">
      <alignment horizontal="left" vertical="center" wrapText="1"/>
    </xf>
    <xf numFmtId="0" fontId="1" fillId="5" borderId="7" xfId="0" applyFont="1" applyFill="1" applyBorder="1" applyAlignment="1">
      <alignment horizontal="left" vertical="center" wrapText="1"/>
    </xf>
    <xf numFmtId="0" fontId="74" fillId="5" borderId="0" xfId="0" applyFont="1" applyFill="1" applyAlignment="1">
      <alignment horizontal="left" vertical="center" wrapText="1"/>
    </xf>
    <xf numFmtId="0" fontId="75" fillId="5" borderId="0" xfId="0" applyFont="1" applyFill="1"/>
    <xf numFmtId="0" fontId="5" fillId="5" borderId="0" xfId="0" applyFont="1" applyFill="1" applyAlignment="1">
      <alignment horizontal="left" vertical="center" wrapText="1"/>
    </xf>
    <xf numFmtId="0" fontId="44" fillId="5" borderId="0" xfId="0" applyFont="1" applyFill="1" applyAlignment="1">
      <alignment horizontal="left"/>
    </xf>
    <xf numFmtId="0" fontId="45" fillId="5" borderId="3" xfId="0" applyFont="1" applyFill="1" applyBorder="1" applyAlignment="1">
      <alignment horizontal="left" vertical="top" wrapText="1"/>
    </xf>
    <xf numFmtId="0" fontId="45" fillId="5" borderId="5" xfId="0" applyFont="1" applyFill="1" applyBorder="1" applyAlignment="1">
      <alignment horizontal="left" vertical="top" wrapText="1"/>
    </xf>
    <xf numFmtId="0" fontId="45" fillId="5" borderId="2" xfId="0" applyFont="1" applyFill="1" applyBorder="1" applyAlignment="1">
      <alignment horizontal="left" vertical="center" wrapText="1"/>
    </xf>
    <xf numFmtId="0" fontId="45" fillId="5" borderId="1" xfId="0" applyFont="1" applyFill="1" applyBorder="1" applyAlignment="1">
      <alignment horizontal="left" vertical="center" wrapText="1"/>
    </xf>
    <xf numFmtId="0" fontId="45" fillId="5" borderId="6" xfId="0" applyFont="1" applyFill="1" applyBorder="1" applyAlignment="1">
      <alignment horizontal="left" vertical="center" wrapText="1"/>
    </xf>
    <xf numFmtId="0" fontId="45" fillId="5" borderId="9" xfId="0" applyFont="1" applyFill="1" applyBorder="1" applyAlignment="1">
      <alignment horizontal="left" vertical="top" wrapText="1"/>
    </xf>
    <xf numFmtId="0" fontId="45" fillId="5" borderId="5" xfId="0" applyFont="1" applyFill="1" applyBorder="1" applyAlignment="1">
      <alignment horizontal="left" vertical="center" wrapText="1"/>
    </xf>
    <xf numFmtId="0" fontId="51" fillId="0" borderId="8" xfId="0" applyFont="1" applyBorder="1" applyAlignment="1">
      <alignment vertical="center" wrapText="1"/>
    </xf>
    <xf numFmtId="0" fontId="45" fillId="5" borderId="3" xfId="0" applyFont="1" applyFill="1" applyBorder="1" applyAlignment="1">
      <alignment horizontal="left" vertical="center" wrapText="1"/>
    </xf>
    <xf numFmtId="0" fontId="45" fillId="5" borderId="4" xfId="0" applyFont="1" applyFill="1" applyBorder="1" applyAlignment="1">
      <alignment horizontal="left" vertical="center" wrapText="1"/>
    </xf>
    <xf numFmtId="0" fontId="45" fillId="5" borderId="9" xfId="0" applyFont="1" applyFill="1" applyBorder="1" applyAlignment="1">
      <alignment horizontal="left" vertical="center" wrapText="1"/>
    </xf>
    <xf numFmtId="0" fontId="54" fillId="0" borderId="9" xfId="15" applyFont="1" applyBorder="1" applyAlignment="1">
      <alignment horizontal="left" vertical="center" wrapText="1"/>
    </xf>
    <xf numFmtId="0" fontId="54" fillId="0" borderId="0" xfId="15" applyFont="1" applyAlignment="1">
      <alignment horizontal="left" vertical="center" wrapText="1"/>
    </xf>
    <xf numFmtId="0" fontId="54" fillId="0" borderId="4" xfId="15" applyFont="1" applyBorder="1" applyAlignment="1">
      <alignment horizontal="left" vertical="center" wrapText="1"/>
    </xf>
    <xf numFmtId="0" fontId="54" fillId="0" borderId="3" xfId="15" applyFont="1" applyBorder="1" applyAlignment="1">
      <alignment horizontal="left" vertical="center" wrapText="1"/>
    </xf>
    <xf numFmtId="0" fontId="54" fillId="0" borderId="5" xfId="15" applyFont="1" applyBorder="1" applyAlignment="1">
      <alignment horizontal="left" vertical="center" wrapText="1"/>
    </xf>
    <xf numFmtId="0" fontId="5" fillId="5" borderId="0" xfId="0" applyFont="1" applyFill="1" applyAlignment="1">
      <alignment horizontal="left" vertical="top" wrapText="1"/>
    </xf>
    <xf numFmtId="0" fontId="36" fillId="2" borderId="15" xfId="0" applyFont="1" applyFill="1" applyBorder="1" applyAlignment="1">
      <alignment horizontal="center" vertical="center" wrapText="1"/>
    </xf>
    <xf numFmtId="0" fontId="36" fillId="2" borderId="14" xfId="0" applyFont="1" applyFill="1" applyBorder="1" applyAlignment="1">
      <alignment horizontal="center" vertical="center" wrapText="1"/>
    </xf>
    <xf numFmtId="0" fontId="36" fillId="2" borderId="0" xfId="0" applyFont="1" applyFill="1" applyAlignment="1">
      <alignment horizontal="center" vertical="center" wrapText="1"/>
    </xf>
    <xf numFmtId="0" fontId="44" fillId="5" borderId="0" xfId="0" applyFont="1" applyFill="1" applyAlignment="1">
      <alignment horizontal="left" vertical="top"/>
    </xf>
    <xf numFmtId="0" fontId="45" fillId="2" borderId="2" xfId="0" applyFont="1" applyFill="1" applyBorder="1" applyAlignment="1">
      <alignment vertical="center" wrapText="1"/>
    </xf>
    <xf numFmtId="0" fontId="93" fillId="5" borderId="0" xfId="0" applyFont="1" applyFill="1" applyAlignment="1">
      <alignment horizontal="left" vertical="center" wrapText="1"/>
    </xf>
    <xf numFmtId="0" fontId="96" fillId="2" borderId="15" xfId="0" applyFont="1" applyFill="1" applyBorder="1" applyAlignment="1">
      <alignment horizontal="center" vertical="center" wrapText="1"/>
    </xf>
    <xf numFmtId="0" fontId="96" fillId="2" borderId="0" xfId="0" applyFont="1" applyFill="1" applyAlignment="1">
      <alignment horizontal="center" vertical="center" wrapText="1"/>
    </xf>
    <xf numFmtId="0" fontId="96" fillId="2" borderId="14" xfId="0" applyFont="1" applyFill="1" applyBorder="1" applyAlignment="1">
      <alignment horizontal="center" vertical="center" wrapText="1"/>
    </xf>
    <xf numFmtId="0" fontId="86" fillId="5" borderId="0" xfId="0" applyFont="1" applyFill="1" applyAlignment="1">
      <alignment horizontal="left" vertical="top" wrapText="1"/>
    </xf>
    <xf numFmtId="0" fontId="85" fillId="2" borderId="0" xfId="0" applyFont="1" applyFill="1" applyAlignment="1">
      <alignment horizontal="center" vertical="center" wrapText="1"/>
    </xf>
    <xf numFmtId="0" fontId="85" fillId="2" borderId="8" xfId="0" applyFont="1" applyFill="1" applyBorder="1" applyAlignment="1">
      <alignment horizontal="center" vertical="center" wrapText="1"/>
    </xf>
    <xf numFmtId="0" fontId="85" fillId="2" borderId="15" xfId="0" applyFont="1" applyFill="1" applyBorder="1" applyAlignment="1">
      <alignment horizontal="center" vertical="center" wrapText="1"/>
    </xf>
    <xf numFmtId="0" fontId="85" fillId="2" borderId="14" xfId="0" applyFont="1" applyFill="1" applyBorder="1" applyAlignment="1">
      <alignment horizontal="center" vertical="center" wrapText="1"/>
    </xf>
    <xf numFmtId="0" fontId="89" fillId="5" borderId="0" xfId="0" applyFont="1" applyFill="1" applyAlignment="1">
      <alignment horizontal="right" vertical="center" wrapText="1"/>
    </xf>
    <xf numFmtId="0" fontId="77" fillId="5" borderId="0" xfId="0" applyFont="1" applyFill="1" applyAlignment="1">
      <alignment vertical="top"/>
    </xf>
    <xf numFmtId="0" fontId="85" fillId="2" borderId="66" xfId="0" applyFont="1" applyFill="1" applyBorder="1" applyAlignment="1">
      <alignment horizontal="center" vertical="center" wrapText="1"/>
    </xf>
    <xf numFmtId="0" fontId="77" fillId="5" borderId="9" xfId="0" applyFont="1" applyFill="1" applyBorder="1" applyAlignment="1">
      <alignment horizontal="left" vertical="center" wrapText="1"/>
    </xf>
    <xf numFmtId="0" fontId="77" fillId="5" borderId="4" xfId="0" applyFont="1" applyFill="1" applyBorder="1" applyAlignment="1">
      <alignment horizontal="left" vertical="center" wrapText="1"/>
    </xf>
    <xf numFmtId="0" fontId="77" fillId="5" borderId="0" xfId="0" applyFont="1" applyFill="1" applyAlignment="1">
      <alignment horizontal="left" vertical="top"/>
    </xf>
    <xf numFmtId="0" fontId="77" fillId="5" borderId="3" xfId="0" applyFont="1" applyFill="1" applyBorder="1" applyAlignment="1">
      <alignment horizontal="left" vertical="center" wrapText="1"/>
    </xf>
    <xf numFmtId="0" fontId="77" fillId="5" borderId="5" xfId="0" applyFont="1" applyFill="1" applyBorder="1" applyAlignment="1">
      <alignment horizontal="left" vertical="center" wrapText="1"/>
    </xf>
    <xf numFmtId="0" fontId="38" fillId="5" borderId="7" xfId="0" applyFont="1" applyFill="1" applyBorder="1" applyAlignment="1">
      <alignment horizontal="left" vertical="center" wrapText="1"/>
    </xf>
    <xf numFmtId="0" fontId="36" fillId="2" borderId="66" xfId="0" applyFont="1" applyFill="1" applyBorder="1" applyAlignment="1">
      <alignment horizontal="center" vertical="center" wrapText="1"/>
    </xf>
    <xf numFmtId="0" fontId="36" fillId="2" borderId="71" xfId="0" applyFont="1" applyFill="1" applyBorder="1" applyAlignment="1">
      <alignment horizontal="center" vertical="center" wrapText="1"/>
    </xf>
    <xf numFmtId="0" fontId="44" fillId="5" borderId="0" xfId="0" applyFont="1" applyFill="1" applyAlignment="1">
      <alignment vertical="top"/>
    </xf>
    <xf numFmtId="0" fontId="54" fillId="5" borderId="9" xfId="15" applyFont="1" applyFill="1" applyBorder="1" applyAlignment="1">
      <alignment horizontal="left" vertical="center" wrapText="1"/>
    </xf>
    <xf numFmtId="0" fontId="54" fillId="5" borderId="4" xfId="15" applyFont="1" applyFill="1" applyBorder="1" applyAlignment="1">
      <alignment horizontal="left" vertical="center" wrapText="1"/>
    </xf>
    <xf numFmtId="0" fontId="54" fillId="5" borderId="3" xfId="15" applyFont="1" applyFill="1" applyBorder="1" applyAlignment="1">
      <alignment horizontal="left" vertical="center" wrapText="1"/>
    </xf>
    <xf numFmtId="0" fontId="54" fillId="5" borderId="0" xfId="15" applyFont="1" applyFill="1" applyAlignment="1">
      <alignment horizontal="left" vertical="center" wrapText="1"/>
    </xf>
    <xf numFmtId="0" fontId="14" fillId="5" borderId="0" xfId="0" applyFont="1" applyFill="1" applyAlignment="1">
      <alignment horizontal="left" vertical="center" wrapText="1"/>
    </xf>
    <xf numFmtId="0" fontId="36" fillId="5" borderId="8" xfId="0" applyFont="1" applyFill="1" applyBorder="1" applyAlignment="1">
      <alignment horizontal="left" vertical="center" wrapText="1"/>
    </xf>
    <xf numFmtId="0" fontId="45" fillId="2" borderId="2" xfId="0" applyFont="1" applyFill="1" applyBorder="1" applyAlignment="1">
      <alignment horizontal="left" vertical="center" wrapText="1"/>
    </xf>
    <xf numFmtId="0" fontId="36" fillId="5" borderId="8" xfId="0" applyFont="1" applyFill="1" applyBorder="1" applyAlignment="1">
      <alignment horizontal="left" wrapText="1"/>
    </xf>
    <xf numFmtId="0" fontId="14" fillId="5" borderId="7" xfId="0" applyFont="1" applyFill="1" applyBorder="1" applyAlignment="1">
      <alignment horizontal="left" vertical="center" wrapText="1"/>
    </xf>
    <xf numFmtId="0" fontId="38" fillId="5" borderId="23" xfId="0" applyFont="1" applyFill="1" applyBorder="1" applyAlignment="1">
      <alignment horizontal="center" vertical="center" wrapText="1"/>
    </xf>
    <xf numFmtId="0" fontId="38" fillId="5" borderId="2" xfId="0" applyFont="1" applyFill="1" applyBorder="1" applyAlignment="1">
      <alignment horizontal="center" vertical="center" wrapText="1"/>
    </xf>
    <xf numFmtId="0" fontId="37" fillId="5" borderId="0" xfId="34" applyFont="1" applyFill="1">
      <alignment wrapText="1"/>
    </xf>
    <xf numFmtId="0" fontId="38" fillId="5" borderId="3" xfId="0" applyFont="1" applyFill="1" applyBorder="1" applyAlignment="1">
      <alignment horizontal="center" vertical="center" wrapText="1"/>
    </xf>
    <xf numFmtId="0" fontId="38" fillId="5" borderId="0" xfId="0" applyFont="1" applyFill="1" applyAlignment="1">
      <alignment horizontal="center" vertical="center" wrapText="1"/>
    </xf>
    <xf numFmtId="0" fontId="38" fillId="5" borderId="4" xfId="0" applyFont="1" applyFill="1" applyBorder="1" applyAlignment="1">
      <alignment horizontal="center" vertical="center" wrapText="1"/>
    </xf>
    <xf numFmtId="0" fontId="38" fillId="5" borderId="6" xfId="0" applyFont="1" applyFill="1" applyBorder="1" applyAlignment="1">
      <alignment horizontal="center" vertical="center" wrapText="1"/>
    </xf>
    <xf numFmtId="0" fontId="60" fillId="5" borderId="0" xfId="0" applyFont="1" applyFill="1" applyAlignment="1">
      <alignment horizontal="left" vertical="top" wrapText="1"/>
    </xf>
    <xf numFmtId="0" fontId="5" fillId="2" borderId="2" xfId="0" applyFont="1" applyFill="1" applyBorder="1" applyAlignment="1">
      <alignment horizontal="left" vertical="center" wrapText="1"/>
    </xf>
    <xf numFmtId="0" fontId="5" fillId="5" borderId="0" xfId="0" applyFont="1" applyFill="1" applyAlignment="1">
      <alignment vertical="top" wrapText="1"/>
    </xf>
    <xf numFmtId="0" fontId="54" fillId="5" borderId="0" xfId="15" applyFont="1" applyFill="1" applyBorder="1" applyAlignment="1">
      <alignment horizontal="left" vertical="center" wrapText="1"/>
    </xf>
    <xf numFmtId="0" fontId="45" fillId="3" borderId="23" xfId="0" applyFont="1" applyFill="1" applyBorder="1" applyAlignment="1">
      <alignment horizontal="left" vertical="center" wrapText="1"/>
    </xf>
    <xf numFmtId="0" fontId="45" fillId="3" borderId="2" xfId="0" applyFont="1" applyFill="1" applyBorder="1" applyAlignment="1">
      <alignment horizontal="left" vertical="center" wrapText="1"/>
    </xf>
    <xf numFmtId="0" fontId="45" fillId="3" borderId="21" xfId="0" applyFont="1" applyFill="1" applyBorder="1" applyAlignment="1">
      <alignment horizontal="left" vertical="center" wrapText="1"/>
    </xf>
    <xf numFmtId="0" fontId="5" fillId="5" borderId="0" xfId="0" applyFont="1" applyFill="1" applyAlignment="1">
      <alignment horizontal="left" vertical="top" wrapText="1" indent="1"/>
    </xf>
    <xf numFmtId="0" fontId="45" fillId="5" borderId="29" xfId="0" applyFont="1" applyFill="1" applyBorder="1" applyAlignment="1">
      <alignment horizontal="right" vertical="center" wrapText="1"/>
    </xf>
    <xf numFmtId="0" fontId="36" fillId="5" borderId="8" xfId="0" applyFont="1" applyFill="1" applyBorder="1" applyAlignment="1">
      <alignment horizontal="right" vertical="center" wrapText="1"/>
    </xf>
    <xf numFmtId="169" fontId="45" fillId="5" borderId="1" xfId="0" applyNumberFormat="1" applyFont="1" applyFill="1" applyBorder="1" applyAlignment="1">
      <alignment horizontal="right" vertical="center" wrapText="1"/>
    </xf>
    <xf numFmtId="0" fontId="45" fillId="5" borderId="1" xfId="0" applyFont="1" applyFill="1" applyBorder="1" applyAlignment="1">
      <alignment horizontal="right" vertical="center" wrapText="1"/>
    </xf>
    <xf numFmtId="169" fontId="45" fillId="5" borderId="2" xfId="0" applyNumberFormat="1" applyFont="1" applyFill="1" applyBorder="1" applyAlignment="1">
      <alignment horizontal="right" vertical="center" wrapText="1"/>
    </xf>
    <xf numFmtId="0" fontId="45" fillId="5" borderId="2" xfId="0" applyFont="1" applyFill="1" applyBorder="1" applyAlignment="1">
      <alignment horizontal="right" vertical="center" wrapText="1"/>
    </xf>
    <xf numFmtId="169" fontId="45" fillId="5" borderId="6" xfId="0" applyNumberFormat="1" applyFont="1" applyFill="1" applyBorder="1" applyAlignment="1">
      <alignment horizontal="right" vertical="center" wrapText="1"/>
    </xf>
    <xf numFmtId="0" fontId="45" fillId="5" borderId="6" xfId="0" applyFont="1" applyFill="1" applyBorder="1" applyAlignment="1">
      <alignment horizontal="right" vertical="center" wrapText="1"/>
    </xf>
    <xf numFmtId="169" fontId="45" fillId="5" borderId="2" xfId="0" applyNumberFormat="1" applyFont="1" applyFill="1" applyBorder="1" applyAlignment="1">
      <alignment horizontal="left" vertical="center" wrapText="1"/>
    </xf>
    <xf numFmtId="169" fontId="45" fillId="5" borderId="1" xfId="0" applyNumberFormat="1" applyFont="1" applyFill="1" applyBorder="1" applyAlignment="1">
      <alignment horizontal="left" vertical="center" wrapText="1"/>
    </xf>
    <xf numFmtId="0" fontId="16" fillId="5" borderId="2" xfId="0" applyFont="1" applyFill="1" applyBorder="1" applyAlignment="1">
      <alignment horizontal="left" vertical="center" wrapText="1"/>
    </xf>
    <xf numFmtId="0" fontId="16" fillId="5" borderId="2" xfId="0" applyFont="1" applyFill="1" applyBorder="1" applyAlignment="1">
      <alignment vertical="top" wrapText="1" indent="1"/>
    </xf>
    <xf numFmtId="167" fontId="45" fillId="5" borderId="2" xfId="0" applyNumberFormat="1" applyFont="1" applyFill="1" applyBorder="1" applyAlignment="1">
      <alignment horizontal="left" vertical="center" wrapText="1"/>
    </xf>
    <xf numFmtId="167" fontId="45" fillId="5" borderId="6" xfId="0" applyNumberFormat="1" applyFont="1" applyFill="1" applyBorder="1" applyAlignment="1">
      <alignment horizontal="left" vertical="center" wrapText="1"/>
    </xf>
    <xf numFmtId="0" fontId="36" fillId="0" borderId="8" xfId="0" applyFont="1" applyBorder="1" applyAlignment="1">
      <alignment horizontal="right" vertical="center" wrapText="1"/>
    </xf>
    <xf numFmtId="169" fontId="45" fillId="0" borderId="1" xfId="0" applyNumberFormat="1" applyFont="1" applyBorder="1" applyAlignment="1">
      <alignment horizontal="right" vertical="center" wrapText="1"/>
    </xf>
    <xf numFmtId="0" fontId="45" fillId="0" borderId="1" xfId="0" applyFont="1" applyBorder="1" applyAlignment="1">
      <alignment horizontal="right" vertical="center" wrapText="1"/>
    </xf>
    <xf numFmtId="169" fontId="45" fillId="0" borderId="6" xfId="0" applyNumberFormat="1" applyFont="1" applyBorder="1" applyAlignment="1">
      <alignment horizontal="right" vertical="center" wrapText="1"/>
    </xf>
    <xf numFmtId="0" fontId="45" fillId="0" borderId="6" xfId="0" applyFont="1" applyBorder="1" applyAlignment="1">
      <alignment horizontal="right" vertical="center" wrapText="1"/>
    </xf>
    <xf numFmtId="0" fontId="56" fillId="5" borderId="0" xfId="0" applyFont="1" applyFill="1"/>
    <xf numFmtId="0" fontId="44" fillId="5" borderId="0" xfId="0" applyFont="1" applyFill="1" applyAlignment="1">
      <alignment vertical="center"/>
    </xf>
    <xf numFmtId="0" fontId="54" fillId="5" borderId="5" xfId="15" applyFont="1" applyFill="1" applyBorder="1" applyAlignment="1">
      <alignment horizontal="left" vertical="center" wrapText="1"/>
    </xf>
    <xf numFmtId="0" fontId="45" fillId="5" borderId="49" xfId="0" applyFont="1" applyFill="1" applyBorder="1" applyAlignment="1">
      <alignment horizontal="left" vertical="center" wrapText="1"/>
    </xf>
    <xf numFmtId="0" fontId="45" fillId="5" borderId="51" xfId="0" applyFont="1" applyFill="1" applyBorder="1" applyAlignment="1">
      <alignment horizontal="left" vertical="center" wrapText="1"/>
    </xf>
    <xf numFmtId="0" fontId="45" fillId="5" borderId="11" xfId="0" applyFont="1" applyFill="1" applyBorder="1" applyAlignment="1">
      <alignment horizontal="left" vertical="center" wrapText="1"/>
    </xf>
    <xf numFmtId="0" fontId="36" fillId="5" borderId="0" xfId="0" applyFont="1" applyFill="1" applyAlignment="1">
      <alignment horizontal="right" wrapText="1"/>
    </xf>
    <xf numFmtId="0" fontId="36" fillId="5" borderId="8" xfId="0" applyFont="1" applyFill="1" applyBorder="1" applyAlignment="1">
      <alignment horizontal="right" wrapText="1"/>
    </xf>
    <xf numFmtId="0" fontId="45" fillId="2" borderId="23" xfId="0" applyFont="1" applyFill="1" applyBorder="1" applyAlignment="1">
      <alignment horizontal="left" vertical="center" wrapText="1"/>
    </xf>
    <xf numFmtId="0" fontId="45" fillId="2" borderId="21" xfId="0" applyFont="1" applyFill="1" applyBorder="1" applyAlignment="1">
      <alignment horizontal="left" vertical="center" wrapText="1"/>
    </xf>
    <xf numFmtId="0" fontId="36" fillId="5" borderId="14" xfId="0" applyFont="1" applyFill="1" applyBorder="1" applyAlignment="1">
      <alignment horizontal="right" wrapText="1"/>
    </xf>
    <xf numFmtId="0" fontId="36" fillId="5" borderId="16" xfId="0" applyFont="1" applyFill="1" applyBorder="1" applyAlignment="1">
      <alignment horizontal="right" wrapText="1"/>
    </xf>
    <xf numFmtId="0" fontId="45" fillId="5" borderId="1" xfId="0" applyFont="1" applyFill="1" applyBorder="1" applyAlignment="1">
      <alignment horizontal="left" vertical="top" wrapText="1"/>
    </xf>
    <xf numFmtId="0" fontId="36" fillId="2" borderId="9" xfId="0" applyFont="1" applyFill="1" applyBorder="1" applyAlignment="1">
      <alignment horizontal="left" vertical="top" wrapText="1"/>
    </xf>
    <xf numFmtId="0" fontId="36" fillId="2" borderId="0" xfId="0" applyFont="1" applyFill="1" applyAlignment="1">
      <alignment horizontal="left" vertical="top" wrapText="1"/>
    </xf>
    <xf numFmtId="0" fontId="36" fillId="2" borderId="5" xfId="0" applyFont="1" applyFill="1" applyBorder="1" applyAlignment="1">
      <alignment horizontal="left" vertical="top" wrapText="1"/>
    </xf>
    <xf numFmtId="0" fontId="45" fillId="5" borderId="78" xfId="0" applyFont="1" applyFill="1" applyBorder="1" applyAlignment="1">
      <alignment horizontal="left" vertical="top" wrapText="1"/>
    </xf>
    <xf numFmtId="0" fontId="45" fillId="5" borderId="2" xfId="0" applyFont="1" applyFill="1" applyBorder="1" applyAlignment="1">
      <alignment horizontal="left" vertical="top" wrapText="1"/>
    </xf>
    <xf numFmtId="0" fontId="45" fillId="5" borderId="79" xfId="0" applyFont="1" applyFill="1" applyBorder="1" applyAlignment="1">
      <alignment horizontal="left" vertical="top" wrapText="1"/>
    </xf>
    <xf numFmtId="0" fontId="36" fillId="2" borderId="15" xfId="0" applyFont="1" applyFill="1" applyBorder="1" applyAlignment="1">
      <alignment horizontal="center" wrapText="1"/>
    </xf>
    <xf numFmtId="0" fontId="36" fillId="2" borderId="0" xfId="0" applyFont="1" applyFill="1" applyAlignment="1">
      <alignment horizontal="center" wrapText="1"/>
    </xf>
    <xf numFmtId="0" fontId="45" fillId="5" borderId="6" xfId="0" applyFont="1" applyFill="1" applyBorder="1" applyAlignment="1">
      <alignment horizontal="left" vertical="top" wrapText="1"/>
    </xf>
    <xf numFmtId="0" fontId="45" fillId="5" borderId="7" xfId="0" applyFont="1" applyFill="1" applyBorder="1" applyAlignment="1">
      <alignment horizontal="left" vertical="top" wrapText="1"/>
    </xf>
    <xf numFmtId="0" fontId="36" fillId="2" borderId="7" xfId="0" applyFont="1" applyFill="1" applyBorder="1" applyAlignment="1">
      <alignment horizontal="left" vertical="top" wrapText="1"/>
    </xf>
    <xf numFmtId="0" fontId="45" fillId="5" borderId="4" xfId="0" applyFont="1" applyFill="1" applyBorder="1" applyAlignment="1">
      <alignment horizontal="left" vertical="top" wrapText="1"/>
    </xf>
    <xf numFmtId="0" fontId="36" fillId="2" borderId="52" xfId="0" applyFont="1" applyFill="1" applyBorder="1" applyAlignment="1">
      <alignment horizontal="left" vertical="top" wrapText="1"/>
    </xf>
    <xf numFmtId="0" fontId="45" fillId="5" borderId="52" xfId="0" applyFont="1" applyFill="1" applyBorder="1" applyAlignment="1">
      <alignment horizontal="left" vertical="top" wrapText="1"/>
    </xf>
    <xf numFmtId="0" fontId="45" fillId="5" borderId="12" xfId="0" applyFont="1" applyFill="1" applyBorder="1" applyAlignment="1">
      <alignment horizontal="left" vertical="top" wrapText="1"/>
    </xf>
    <xf numFmtId="0" fontId="45" fillId="5" borderId="53" xfId="0" applyFont="1" applyFill="1" applyBorder="1" applyAlignment="1">
      <alignment horizontal="left" vertical="top" wrapText="1"/>
    </xf>
    <xf numFmtId="0" fontId="16" fillId="2" borderId="9" xfId="0" applyFont="1" applyFill="1" applyBorder="1" applyAlignment="1">
      <alignment horizontal="left" vertical="center" wrapText="1"/>
    </xf>
    <xf numFmtId="0" fontId="16" fillId="2" borderId="0" xfId="0" applyFont="1" applyFill="1" applyAlignment="1">
      <alignment horizontal="left" vertical="center" wrapText="1"/>
    </xf>
    <xf numFmtId="0" fontId="16" fillId="2" borderId="5" xfId="0" applyFont="1" applyFill="1" applyBorder="1" applyAlignment="1">
      <alignment horizontal="left" vertical="center" wrapText="1"/>
    </xf>
    <xf numFmtId="0" fontId="38" fillId="5" borderId="7" xfId="0" applyFont="1" applyFill="1" applyBorder="1" applyAlignment="1">
      <alignment horizontal="right" vertical="center" wrapText="1"/>
    </xf>
    <xf numFmtId="0" fontId="38" fillId="5" borderId="5" xfId="0" applyFont="1" applyFill="1" applyBorder="1" applyAlignment="1">
      <alignment horizontal="right" vertical="center" wrapText="1"/>
    </xf>
    <xf numFmtId="0" fontId="38" fillId="5" borderId="0" xfId="0" applyFont="1" applyFill="1" applyAlignment="1">
      <alignment horizontal="right" vertical="center" wrapText="1"/>
    </xf>
    <xf numFmtId="0" fontId="38" fillId="5" borderId="3" xfId="0" applyFont="1" applyFill="1" applyBorder="1" applyAlignment="1">
      <alignment horizontal="right" vertical="center" wrapText="1"/>
    </xf>
    <xf numFmtId="0" fontId="57" fillId="0" borderId="0" xfId="0" applyFont="1" applyAlignment="1">
      <alignment vertical="center" wrapText="1"/>
    </xf>
    <xf numFmtId="0" fontId="45" fillId="0" borderId="0" xfId="0" applyFont="1" applyAlignment="1">
      <alignment vertical="center" wrapText="1"/>
    </xf>
    <xf numFmtId="0" fontId="45" fillId="5" borderId="7" xfId="0" applyFont="1" applyFill="1" applyBorder="1" applyAlignment="1">
      <alignment horizontal="left" vertical="center" wrapText="1"/>
    </xf>
    <xf numFmtId="0" fontId="45" fillId="5" borderId="12" xfId="0" applyFont="1" applyFill="1" applyBorder="1" applyAlignment="1">
      <alignment horizontal="left" vertical="center" wrapText="1"/>
    </xf>
    <xf numFmtId="0" fontId="16" fillId="2" borderId="7" xfId="0" applyFont="1" applyFill="1" applyBorder="1" applyAlignment="1">
      <alignment horizontal="left" vertical="center" wrapText="1"/>
    </xf>
    <xf numFmtId="0" fontId="36" fillId="2" borderId="57" xfId="0" applyFont="1" applyFill="1" applyBorder="1" applyAlignment="1">
      <alignment horizontal="center" vertical="center" wrapText="1"/>
    </xf>
    <xf numFmtId="0" fontId="36" fillId="2" borderId="58" xfId="0" applyFont="1" applyFill="1" applyBorder="1" applyAlignment="1">
      <alignment horizontal="center" vertical="center" wrapText="1"/>
    </xf>
    <xf numFmtId="164" fontId="45" fillId="5" borderId="45" xfId="0" applyNumberFormat="1" applyFont="1" applyFill="1" applyBorder="1" applyAlignment="1">
      <alignment horizontal="right" vertical="center" wrapText="1"/>
    </xf>
    <xf numFmtId="169" fontId="45" fillId="5" borderId="44" xfId="0" applyNumberFormat="1" applyFont="1" applyFill="1" applyBorder="1" applyAlignment="1">
      <alignment horizontal="right" vertical="center" wrapText="1"/>
    </xf>
    <xf numFmtId="169" fontId="45" fillId="5" borderId="64" xfId="0" applyNumberFormat="1" applyFont="1" applyFill="1" applyBorder="1" applyAlignment="1">
      <alignment horizontal="right" vertical="center" wrapText="1"/>
    </xf>
    <xf numFmtId="0" fontId="45" fillId="5" borderId="12" xfId="0" applyFont="1" applyFill="1" applyBorder="1" applyAlignment="1">
      <alignment horizontal="right" vertical="center" wrapText="1"/>
    </xf>
    <xf numFmtId="0" fontId="45" fillId="5" borderId="61" xfId="0" applyFont="1" applyFill="1" applyBorder="1" applyAlignment="1">
      <alignment horizontal="right" vertical="center" wrapText="1"/>
    </xf>
    <xf numFmtId="169" fontId="45" fillId="5" borderId="12" xfId="0" applyNumberFormat="1" applyFont="1" applyFill="1" applyBorder="1" applyAlignment="1">
      <alignment horizontal="right" vertical="center" wrapText="1"/>
    </xf>
    <xf numFmtId="0" fontId="45" fillId="5" borderId="63" xfId="0" applyFont="1" applyFill="1" applyBorder="1" applyAlignment="1">
      <alignment horizontal="right" vertical="center" wrapText="1"/>
    </xf>
    <xf numFmtId="0" fontId="45" fillId="5" borderId="10" xfId="0" applyFont="1" applyFill="1" applyBorder="1" applyAlignment="1">
      <alignment horizontal="left" vertical="center" wrapText="1"/>
    </xf>
    <xf numFmtId="164" fontId="45" fillId="5" borderId="6" xfId="0" applyNumberFormat="1" applyFont="1" applyFill="1" applyBorder="1" applyAlignment="1">
      <alignment horizontal="right" vertical="center" wrapText="1"/>
    </xf>
    <xf numFmtId="0" fontId="45" fillId="5" borderId="62" xfId="0" applyFont="1" applyFill="1" applyBorder="1" applyAlignment="1">
      <alignment horizontal="right" vertical="center" wrapText="1"/>
    </xf>
    <xf numFmtId="0" fontId="45" fillId="5" borderId="29" xfId="0" applyFont="1" applyFill="1" applyBorder="1" applyAlignment="1">
      <alignment horizontal="left" vertical="center" wrapText="1"/>
    </xf>
    <xf numFmtId="0" fontId="36" fillId="2" borderId="1" xfId="0" applyFont="1" applyFill="1" applyBorder="1" applyAlignment="1">
      <alignment horizontal="left" vertical="center" wrapText="1" indent="2"/>
    </xf>
    <xf numFmtId="0" fontId="36" fillId="2" borderId="2" xfId="0" applyFont="1" applyFill="1" applyBorder="1" applyAlignment="1">
      <alignment horizontal="left" vertical="center" wrapText="1" indent="2"/>
    </xf>
    <xf numFmtId="0" fontId="36" fillId="2" borderId="9" xfId="0" applyFont="1" applyFill="1" applyBorder="1" applyAlignment="1">
      <alignment horizontal="left" vertical="center" wrapText="1"/>
    </xf>
    <xf numFmtId="0" fontId="36" fillId="2" borderId="0" xfId="0" applyFont="1" applyFill="1" applyAlignment="1">
      <alignment horizontal="left" vertical="center" wrapText="1"/>
    </xf>
    <xf numFmtId="0" fontId="36" fillId="2" borderId="5" xfId="0" applyFont="1" applyFill="1" applyBorder="1" applyAlignment="1">
      <alignment horizontal="left" vertical="center" wrapText="1"/>
    </xf>
    <xf numFmtId="0" fontId="36" fillId="2" borderId="7" xfId="0" applyFont="1" applyFill="1" applyBorder="1" applyAlignment="1">
      <alignment horizontal="left" vertical="center" wrapText="1"/>
    </xf>
    <xf numFmtId="0" fontId="36" fillId="5" borderId="10" xfId="0" applyFont="1" applyFill="1" applyBorder="1" applyAlignment="1">
      <alignment horizontal="left" vertical="center" wrapText="1"/>
    </xf>
    <xf numFmtId="0" fontId="38" fillId="5" borderId="9" xfId="0" applyFont="1" applyFill="1" applyBorder="1" applyAlignment="1">
      <alignment horizontal="right" vertical="center" wrapText="1"/>
    </xf>
    <xf numFmtId="0" fontId="38" fillId="5" borderId="4" xfId="0" applyFont="1" applyFill="1" applyBorder="1" applyAlignment="1">
      <alignment horizontal="right" vertical="center" wrapText="1"/>
    </xf>
    <xf numFmtId="0" fontId="38" fillId="5" borderId="6" xfId="0" applyFont="1" applyFill="1" applyBorder="1" applyAlignment="1">
      <alignment horizontal="right" vertical="center" wrapText="1"/>
    </xf>
    <xf numFmtId="0" fontId="38" fillId="5" borderId="10" xfId="0" applyFont="1" applyFill="1" applyBorder="1" applyAlignment="1">
      <alignment horizontal="right" vertical="center" wrapText="1"/>
    </xf>
    <xf numFmtId="0" fontId="5" fillId="5" borderId="0" xfId="0" applyFont="1" applyFill="1" applyAlignment="1">
      <alignment horizontal="left" vertical="center" wrapText="1" indent="1"/>
    </xf>
    <xf numFmtId="0" fontId="16" fillId="5" borderId="0" xfId="0" applyFont="1" applyFill="1" applyAlignment="1">
      <alignment horizontal="left" vertical="center" wrapText="1"/>
    </xf>
    <xf numFmtId="0" fontId="51" fillId="5" borderId="8" xfId="0" applyFont="1" applyFill="1" applyBorder="1" applyAlignment="1">
      <alignment vertical="center" wrapText="1"/>
    </xf>
    <xf numFmtId="0" fontId="16" fillId="5" borderId="10" xfId="0" applyFont="1" applyFill="1" applyBorder="1" applyAlignment="1">
      <alignment horizontal="left" vertical="center" wrapText="1"/>
    </xf>
    <xf numFmtId="0" fontId="16" fillId="5" borderId="9" xfId="0" applyFont="1" applyFill="1" applyBorder="1" applyAlignment="1">
      <alignment horizontal="left" vertical="top" wrapText="1"/>
    </xf>
    <xf numFmtId="0" fontId="16" fillId="5" borderId="0" xfId="0" applyFont="1" applyFill="1" applyAlignment="1">
      <alignment horizontal="left" vertical="top" wrapText="1"/>
    </xf>
    <xf numFmtId="0" fontId="16" fillId="5" borderId="5" xfId="0" applyFont="1" applyFill="1" applyBorder="1" applyAlignment="1">
      <alignment horizontal="left" vertical="top" wrapText="1"/>
    </xf>
    <xf numFmtId="0" fontId="14" fillId="3" borderId="23"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14" fillId="3" borderId="21" xfId="0" applyFont="1" applyFill="1" applyBorder="1" applyAlignment="1">
      <alignment horizontal="left" vertical="center" wrapText="1"/>
    </xf>
    <xf numFmtId="0" fontId="16" fillId="5" borderId="7" xfId="0" applyFont="1" applyFill="1" applyBorder="1" applyAlignment="1">
      <alignment horizontal="left" vertical="top" wrapText="1"/>
    </xf>
    <xf numFmtId="9" fontId="45" fillId="3" borderId="81" xfId="43" applyFont="1" applyFill="1" applyBorder="1" applyAlignment="1">
      <alignment horizontal="right" vertical="center" wrapText="1"/>
    </xf>
    <xf numFmtId="192" fontId="45" fillId="4" borderId="22" xfId="42" applyNumberFormat="1" applyFont="1" applyFill="1" applyBorder="1" applyAlignment="1">
      <alignment vertical="center" wrapText="1"/>
    </xf>
    <xf numFmtId="0" fontId="45" fillId="4" borderId="22" xfId="42" applyFont="1" applyFill="1" applyBorder="1" applyAlignment="1">
      <alignment horizontal="right" vertical="center" wrapText="1"/>
    </xf>
    <xf numFmtId="192" fontId="45" fillId="4" borderId="23" xfId="42" applyNumberFormat="1" applyFont="1" applyFill="1" applyBorder="1" applyAlignment="1">
      <alignment vertical="center" wrapText="1"/>
    </xf>
    <xf numFmtId="192" fontId="45" fillId="4" borderId="21" xfId="42" applyNumberFormat="1" applyFont="1" applyFill="1" applyBorder="1" applyAlignment="1">
      <alignment vertical="center" wrapText="1"/>
    </xf>
    <xf numFmtId="9" fontId="45" fillId="4" borderId="22" xfId="43" applyFont="1" applyFill="1" applyBorder="1" applyAlignment="1">
      <alignment vertical="center" wrapText="1"/>
    </xf>
    <xf numFmtId="9" fontId="45" fillId="4" borderId="22" xfId="43" applyFont="1" applyFill="1" applyBorder="1" applyAlignment="1">
      <alignment horizontal="right" vertical="center" wrapText="1"/>
    </xf>
    <xf numFmtId="0" fontId="36" fillId="2" borderId="15" xfId="42" applyFont="1" applyFill="1" applyBorder="1" applyAlignment="1">
      <alignment horizontal="center" vertical="center" wrapText="1"/>
    </xf>
    <xf numFmtId="0" fontId="36" fillId="2" borderId="0" xfId="42" applyFont="1" applyFill="1" applyAlignment="1">
      <alignment horizontal="center" vertical="center" wrapText="1"/>
    </xf>
    <xf numFmtId="0" fontId="43" fillId="4" borderId="0" xfId="42" applyFont="1" applyFill="1" applyAlignment="1">
      <alignment horizontal="left" vertical="center" wrapText="1"/>
    </xf>
    <xf numFmtId="0" fontId="45" fillId="4" borderId="0" xfId="42" applyFont="1" applyFill="1" applyAlignment="1">
      <alignment horizontal="left" vertical="center" wrapText="1"/>
    </xf>
    <xf numFmtId="0" fontId="36" fillId="2" borderId="14" xfId="42" applyFont="1" applyFill="1" applyBorder="1" applyAlignment="1">
      <alignment horizontal="center" vertical="center" wrapText="1"/>
    </xf>
    <xf numFmtId="0" fontId="36" fillId="2" borderId="4" xfId="42" applyFont="1" applyFill="1" applyBorder="1" applyAlignment="1">
      <alignment horizontal="left" vertical="center" wrapText="1"/>
    </xf>
    <xf numFmtId="0" fontId="36" fillId="2" borderId="2" xfId="42" applyFont="1" applyFill="1" applyBorder="1" applyAlignment="1">
      <alignment horizontal="left" vertical="center" wrapText="1"/>
    </xf>
    <xf numFmtId="0" fontId="36" fillId="2" borderId="6" xfId="42" applyFont="1" applyFill="1" applyBorder="1" applyAlignment="1">
      <alignment horizontal="left" vertical="center" wrapText="1"/>
    </xf>
    <xf numFmtId="0" fontId="33" fillId="2" borderId="4" xfId="42" applyFont="1" applyFill="1" applyBorder="1" applyAlignment="1">
      <alignment horizontal="left" vertical="center" wrapText="1"/>
    </xf>
    <xf numFmtId="0" fontId="33" fillId="2" borderId="2" xfId="42" applyFont="1" applyFill="1" applyBorder="1" applyAlignment="1">
      <alignment horizontal="left" vertical="center" wrapText="1"/>
    </xf>
    <xf numFmtId="0" fontId="33" fillId="2" borderId="6" xfId="42" applyFont="1" applyFill="1" applyBorder="1" applyAlignment="1">
      <alignment horizontal="left" vertical="center" wrapText="1"/>
    </xf>
    <xf numFmtId="0" fontId="14" fillId="4" borderId="54" xfId="42" applyFont="1" applyFill="1" applyBorder="1" applyAlignment="1">
      <alignment horizontal="left" vertical="center" wrapText="1"/>
    </xf>
    <xf numFmtId="0" fontId="14" fillId="4" borderId="21" xfId="42" applyFont="1" applyFill="1" applyBorder="1" applyAlignment="1">
      <alignment horizontal="left" vertical="center" wrapText="1"/>
    </xf>
    <xf numFmtId="0" fontId="14" fillId="4" borderId="24" xfId="42" applyFont="1" applyFill="1" applyBorder="1" applyAlignment="1">
      <alignment horizontal="left" vertical="center" wrapText="1"/>
    </xf>
    <xf numFmtId="191" fontId="45" fillId="3" borderId="81" xfId="42" applyNumberFormat="1" applyFont="1" applyFill="1" applyBorder="1" applyAlignment="1">
      <alignment horizontal="right" vertical="center" wrapText="1"/>
    </xf>
    <xf numFmtId="0" fontId="45" fillId="3" borderId="81" xfId="42" applyFont="1" applyFill="1" applyBorder="1" applyAlignment="1">
      <alignment horizontal="right" vertical="center" wrapText="1"/>
    </xf>
    <xf numFmtId="191" fontId="45" fillId="3" borderId="86" xfId="42" applyNumberFormat="1" applyFont="1" applyFill="1" applyBorder="1" applyAlignment="1">
      <alignment horizontal="right" vertical="center" wrapText="1"/>
    </xf>
    <xf numFmtId="191" fontId="45" fillId="3" borderId="87" xfId="42" applyNumberFormat="1" applyFont="1" applyFill="1" applyBorder="1" applyAlignment="1">
      <alignment horizontal="right" vertical="center" wrapText="1"/>
    </xf>
    <xf numFmtId="191" fontId="45" fillId="4" borderId="23" xfId="42" applyNumberFormat="1" applyFont="1" applyFill="1" applyBorder="1" applyAlignment="1">
      <alignment horizontal="right" vertical="center" wrapText="1"/>
    </xf>
    <xf numFmtId="191" fontId="45" fillId="4" borderId="21" xfId="42" applyNumberFormat="1" applyFont="1" applyFill="1" applyBorder="1" applyAlignment="1">
      <alignment horizontal="right" vertical="center" wrapText="1"/>
    </xf>
    <xf numFmtId="192" fontId="45" fillId="4" borderId="25" xfId="42" applyNumberFormat="1" applyFont="1" applyFill="1" applyBorder="1" applyAlignment="1">
      <alignment vertical="center" wrapText="1"/>
    </xf>
    <xf numFmtId="0" fontId="45" fillId="4" borderId="25" xfId="42" applyFont="1" applyFill="1" applyBorder="1" applyAlignment="1">
      <alignment horizontal="right" vertical="center" wrapText="1"/>
    </xf>
    <xf numFmtId="192" fontId="45" fillId="4" borderId="26" xfId="42" applyNumberFormat="1" applyFont="1" applyFill="1" applyBorder="1" applyAlignment="1">
      <alignment vertical="center" wrapText="1"/>
    </xf>
    <xf numFmtId="192" fontId="45" fillId="4" borderId="24" xfId="42" applyNumberFormat="1" applyFont="1" applyFill="1" applyBorder="1" applyAlignment="1">
      <alignment vertical="center" wrapText="1"/>
    </xf>
    <xf numFmtId="9" fontId="45" fillId="4" borderId="25" xfId="43" applyFont="1" applyFill="1" applyBorder="1" applyAlignment="1">
      <alignment vertical="center" wrapText="1"/>
    </xf>
    <xf numFmtId="9" fontId="45" fillId="4" borderId="25" xfId="43" applyFont="1" applyFill="1" applyBorder="1" applyAlignment="1">
      <alignment horizontal="right" vertical="center" wrapText="1"/>
    </xf>
    <xf numFmtId="0" fontId="36" fillId="0" borderId="83" xfId="42" applyFont="1" applyBorder="1" applyAlignment="1">
      <alignment horizontal="right" vertical="center" wrapText="1"/>
    </xf>
    <xf numFmtId="0" fontId="56" fillId="0" borderId="82" xfId="42" applyFont="1" applyBorder="1"/>
    <xf numFmtId="0" fontId="36" fillId="0" borderId="84" xfId="42" applyFont="1" applyBorder="1" applyAlignment="1">
      <alignment horizontal="right" vertical="center" wrapText="1"/>
    </xf>
    <xf numFmtId="0" fontId="36" fillId="0" borderId="85" xfId="42" applyFont="1" applyBorder="1" applyAlignment="1">
      <alignment horizontal="right" vertical="center" wrapText="1"/>
    </xf>
    <xf numFmtId="0" fontId="36" fillId="0" borderId="82" xfId="42" applyFont="1" applyBorder="1" applyAlignment="1">
      <alignment horizontal="right" vertical="center" wrapText="1"/>
    </xf>
    <xf numFmtId="0" fontId="36" fillId="2" borderId="12" xfId="42" applyFont="1" applyFill="1" applyBorder="1" applyAlignment="1">
      <alignment horizontal="left" vertical="center" wrapText="1"/>
    </xf>
    <xf numFmtId="0" fontId="33" fillId="2" borderId="12" xfId="42" applyFont="1" applyFill="1" applyBorder="1" applyAlignment="1">
      <alignment horizontal="left" vertical="center" wrapText="1"/>
    </xf>
    <xf numFmtId="0" fontId="14" fillId="4" borderId="32" xfId="42" applyFont="1" applyFill="1" applyBorder="1" applyAlignment="1">
      <alignment horizontal="left" vertical="center" wrapText="1"/>
    </xf>
    <xf numFmtId="191" fontId="45" fillId="3" borderId="56" xfId="42" applyNumberFormat="1" applyFont="1" applyFill="1" applyBorder="1" applyAlignment="1">
      <alignment horizontal="right" vertical="center" wrapText="1"/>
    </xf>
    <xf numFmtId="0" fontId="45" fillId="3" borderId="56" xfId="42" applyFont="1" applyFill="1" applyBorder="1" applyAlignment="1">
      <alignment horizontal="right" vertical="center" wrapText="1"/>
    </xf>
    <xf numFmtId="191" fontId="45" fillId="3" borderId="33" xfId="42" applyNumberFormat="1" applyFont="1" applyFill="1" applyBorder="1" applyAlignment="1">
      <alignment horizontal="right" vertical="center" wrapText="1"/>
    </xf>
    <xf numFmtId="191" fontId="45" fillId="3" borderId="32" xfId="42" applyNumberFormat="1" applyFont="1" applyFill="1" applyBorder="1" applyAlignment="1">
      <alignment horizontal="right" vertical="center" wrapText="1"/>
    </xf>
    <xf numFmtId="9" fontId="45" fillId="3" borderId="56" xfId="43" applyFont="1" applyFill="1" applyBorder="1" applyAlignment="1">
      <alignment horizontal="right" vertical="center" wrapText="1"/>
    </xf>
    <xf numFmtId="192" fontId="45" fillId="3" borderId="22" xfId="42" applyNumberFormat="1" applyFont="1" applyFill="1" applyBorder="1" applyAlignment="1">
      <alignment vertical="center" wrapText="1"/>
    </xf>
    <xf numFmtId="0" fontId="45" fillId="3" borderId="22" xfId="42" applyFont="1" applyFill="1" applyBorder="1" applyAlignment="1">
      <alignment horizontal="right" vertical="center" wrapText="1"/>
    </xf>
    <xf numFmtId="192" fontId="45" fillId="3" borderId="23" xfId="42" applyNumberFormat="1" applyFont="1" applyFill="1" applyBorder="1" applyAlignment="1">
      <alignment vertical="center" wrapText="1"/>
    </xf>
    <xf numFmtId="192" fontId="45" fillId="3" borderId="21" xfId="42" applyNumberFormat="1" applyFont="1" applyFill="1" applyBorder="1" applyAlignment="1">
      <alignment vertical="center" wrapText="1"/>
    </xf>
    <xf numFmtId="9" fontId="45" fillId="3" borderId="22" xfId="43" applyFont="1" applyFill="1" applyBorder="1" applyAlignment="1">
      <alignment vertical="center" wrapText="1"/>
    </xf>
    <xf numFmtId="9" fontId="45" fillId="3" borderId="22" xfId="43" applyFont="1" applyFill="1" applyBorder="1" applyAlignment="1">
      <alignment horizontal="right" vertical="center" wrapText="1"/>
    </xf>
    <xf numFmtId="189" fontId="36" fillId="4" borderId="35" xfId="42" applyNumberFormat="1" applyFont="1" applyFill="1" applyBorder="1" applyAlignment="1">
      <alignment horizontal="right" vertical="center" wrapText="1"/>
    </xf>
    <xf numFmtId="0" fontId="36" fillId="4" borderId="35" xfId="42" applyFont="1" applyFill="1" applyBorder="1" applyAlignment="1">
      <alignment horizontal="right" vertical="center" wrapText="1"/>
    </xf>
    <xf numFmtId="189" fontId="36" fillId="4" borderId="28" xfId="42" applyNumberFormat="1" applyFont="1" applyFill="1" applyBorder="1" applyAlignment="1">
      <alignment horizontal="right" vertical="center" wrapText="1"/>
    </xf>
    <xf numFmtId="189" fontId="36" fillId="4" borderId="27" xfId="42" applyNumberFormat="1" applyFont="1" applyFill="1" applyBorder="1" applyAlignment="1">
      <alignment horizontal="right" vertical="center" wrapText="1"/>
    </xf>
    <xf numFmtId="9" fontId="36" fillId="4" borderId="35" xfId="43" applyFont="1" applyFill="1" applyBorder="1" applyAlignment="1">
      <alignment horizontal="right" vertical="center" wrapText="1"/>
    </xf>
    <xf numFmtId="191" fontId="45" fillId="3" borderId="22" xfId="42" applyNumberFormat="1" applyFont="1" applyFill="1" applyBorder="1" applyAlignment="1">
      <alignment horizontal="right" vertical="center" wrapText="1"/>
    </xf>
    <xf numFmtId="191" fontId="45" fillId="3" borderId="23" xfId="42" applyNumberFormat="1" applyFont="1" applyFill="1" applyBorder="1" applyAlignment="1">
      <alignment horizontal="right" vertical="center" wrapText="1"/>
    </xf>
    <xf numFmtId="191" fontId="45" fillId="3" borderId="21" xfId="42" applyNumberFormat="1" applyFont="1" applyFill="1" applyBorder="1" applyAlignment="1">
      <alignment horizontal="right" vertical="center" wrapText="1"/>
    </xf>
    <xf numFmtId="191" fontId="45" fillId="3" borderId="65" xfId="42" applyNumberFormat="1" applyFont="1" applyFill="1" applyBorder="1" applyAlignment="1">
      <alignment horizontal="right" vertical="center" wrapText="1"/>
    </xf>
    <xf numFmtId="191" fontId="45" fillId="3" borderId="54" xfId="42" applyNumberFormat="1" applyFont="1" applyFill="1" applyBorder="1" applyAlignment="1">
      <alignment horizontal="right" vertical="center" wrapText="1"/>
    </xf>
    <xf numFmtId="0" fontId="87" fillId="4" borderId="7" xfId="42" applyFont="1" applyFill="1" applyBorder="1" applyAlignment="1">
      <alignment horizontal="left" vertical="center" wrapText="1"/>
    </xf>
    <xf numFmtId="0" fontId="5" fillId="5" borderId="0" xfId="42" applyFont="1" applyFill="1" applyAlignment="1">
      <alignment horizontal="left" vertical="top" wrapText="1"/>
    </xf>
    <xf numFmtId="0" fontId="14" fillId="5" borderId="0" xfId="42" applyFont="1" applyFill="1" applyAlignment="1">
      <alignment horizontal="left" vertical="center" wrapText="1"/>
    </xf>
    <xf numFmtId="189" fontId="36" fillId="4" borderId="90" xfId="42" applyNumberFormat="1" applyFont="1" applyFill="1" applyBorder="1" applyAlignment="1">
      <alignment horizontal="right" vertical="center" wrapText="1"/>
    </xf>
    <xf numFmtId="0" fontId="36" fillId="4" borderId="90" xfId="42" applyFont="1" applyFill="1" applyBorder="1" applyAlignment="1">
      <alignment horizontal="right" vertical="center" wrapText="1"/>
    </xf>
    <xf numFmtId="189" fontId="36" fillId="4" borderId="91" xfId="42" applyNumberFormat="1" applyFont="1" applyFill="1" applyBorder="1" applyAlignment="1">
      <alignment horizontal="right" vertical="center" wrapText="1"/>
    </xf>
    <xf numFmtId="189" fontId="36" fillId="4" borderId="89" xfId="42" applyNumberFormat="1" applyFont="1" applyFill="1" applyBorder="1" applyAlignment="1">
      <alignment horizontal="right" vertical="center" wrapText="1"/>
    </xf>
    <xf numFmtId="9" fontId="36" fillId="4" borderId="90" xfId="43" applyFont="1" applyFill="1" applyBorder="1" applyAlignment="1">
      <alignment horizontal="right" vertical="center" wrapText="1"/>
    </xf>
    <xf numFmtId="0" fontId="36" fillId="2" borderId="88" xfId="42" applyFont="1" applyFill="1" applyBorder="1" applyAlignment="1">
      <alignment horizontal="left" vertical="center" wrapText="1"/>
    </xf>
    <xf numFmtId="0" fontId="33" fillId="2" borderId="88" xfId="42" applyFont="1" applyFill="1" applyBorder="1" applyAlignment="1">
      <alignment horizontal="left" vertical="center" wrapText="1"/>
    </xf>
    <xf numFmtId="0" fontId="36" fillId="2" borderId="92" xfId="0" applyFont="1" applyFill="1" applyBorder="1" applyAlignment="1">
      <alignment horizontal="center" vertical="center" wrapText="1"/>
    </xf>
    <xf numFmtId="0" fontId="38" fillId="5" borderId="0" xfId="0" applyFont="1" applyFill="1" applyAlignment="1">
      <alignment horizontal="left" vertical="center" wrapText="1"/>
    </xf>
    <xf numFmtId="0" fontId="33" fillId="5" borderId="9" xfId="0" applyFont="1" applyFill="1" applyBorder="1" applyAlignment="1">
      <alignment horizontal="left" vertical="center" wrapText="1"/>
    </xf>
    <xf numFmtId="0" fontId="33" fillId="5" borderId="0" xfId="0" applyFont="1" applyFill="1" applyAlignment="1">
      <alignment horizontal="left" vertical="center" wrapText="1"/>
    </xf>
    <xf numFmtId="0" fontId="33" fillId="5" borderId="5" xfId="0" applyFont="1" applyFill="1" applyBorder="1" applyAlignment="1">
      <alignment horizontal="left" vertical="center" wrapText="1"/>
    </xf>
    <xf numFmtId="0" fontId="33" fillId="5" borderId="7" xfId="0" applyFont="1" applyFill="1" applyBorder="1" applyAlignment="1">
      <alignment horizontal="left" vertical="center" wrapText="1"/>
    </xf>
    <xf numFmtId="0" fontId="73" fillId="5" borderId="0" xfId="0" applyFont="1" applyFill="1"/>
    <xf numFmtId="0" fontId="77" fillId="5" borderId="0" xfId="0" applyFont="1" applyFill="1" applyAlignment="1">
      <alignment horizontal="left" vertical="center"/>
    </xf>
    <xf numFmtId="0" fontId="36" fillId="2" borderId="66" xfId="0" applyFont="1" applyFill="1" applyBorder="1" applyAlignment="1">
      <alignment horizontal="center" wrapText="1"/>
    </xf>
    <xf numFmtId="0" fontId="36" fillId="2" borderId="71" xfId="0" applyFont="1" applyFill="1" applyBorder="1" applyAlignment="1">
      <alignment horizontal="center" wrapText="1"/>
    </xf>
    <xf numFmtId="0" fontId="85" fillId="5" borderId="8" xfId="0" applyFont="1" applyFill="1" applyBorder="1" applyAlignment="1">
      <alignment wrapText="1"/>
    </xf>
    <xf numFmtId="0" fontId="77" fillId="5" borderId="1" xfId="0" applyFont="1" applyFill="1" applyBorder="1" applyAlignment="1">
      <alignment horizontal="left" vertical="center" wrapText="1"/>
    </xf>
    <xf numFmtId="0" fontId="77" fillId="5" borderId="2" xfId="0" applyFont="1" applyFill="1" applyBorder="1" applyAlignment="1">
      <alignment horizontal="left" vertical="center" wrapText="1"/>
    </xf>
  </cellXfs>
  <cellStyles count="44">
    <cellStyle name="Acknowledgement_Head_Wht" xfId="30" xr:uid="{00000000-0005-0000-0000-000098000000}"/>
    <cellStyle name="Auditor_Disclaimer" xfId="5" xr:uid="{00000000-0005-0000-0000-00000D000000}"/>
    <cellStyle name="Bio_BodyCopy" xfId="28" xr:uid="{00000000-0005-0000-0000-000091000000}"/>
    <cellStyle name="Body" xfId="36" xr:uid="{00000000-0005-0000-0000-0000BA000000}"/>
    <cellStyle name="Body_to_be_confirmed" xfId="34" xr:uid="{00000000-0005-0000-0000-0000AF000000}"/>
    <cellStyle name="BulletList" xfId="3" xr:uid="{00000000-0005-0000-0000-000003000000}"/>
    <cellStyle name="CaseStudy_Title" xfId="18" xr:uid="{00000000-0005-0000-0000-000052000000}"/>
    <cellStyle name="CCAP_Glance_Title" xfId="41" xr:uid="{00000000-0005-0000-0000-0000D4000000}"/>
    <cellStyle name="Contents" xfId="6" xr:uid="{00000000-0005-0000-0000-00000F000000}"/>
    <cellStyle name="CrossRef_Link" xfId="14" xr:uid="{00000000-0005-0000-0000-00003F000000}"/>
    <cellStyle name="Footnotes" xfId="8" xr:uid="{00000000-0005-0000-0000-00001C000000}"/>
    <cellStyle name="Header_Blk_12pt_IG" xfId="31" xr:uid="{00000000-0005-0000-0000-00009C000000}"/>
    <cellStyle name="Hyperlink" xfId="15" xr:uid="{00000000-0005-0000-0000-000040000000}"/>
    <cellStyle name="IG_CenterAligned_7p_Bold" xfId="25" xr:uid="{00000000-0005-0000-0000-000066000000}"/>
    <cellStyle name="Intro_Para_CCAP_Glance_Only" xfId="38" xr:uid="{00000000-0005-0000-0000-0000C2000000}"/>
    <cellStyle name="Legend_6pt" xfId="20" xr:uid="{00000000-0005-0000-0000-000055000000}"/>
    <cellStyle name="Map_Commodity_Left" xfId="23" xr:uid="{00000000-0005-0000-0000-00005E000000}"/>
    <cellStyle name="Normal" xfId="0" builtinId="0"/>
    <cellStyle name="Normal 2" xfId="2" xr:uid="{00000000-0005-0000-0000-000002000000}"/>
    <cellStyle name="Normal 3" xfId="42" xr:uid="{2463D433-C862-4A2D-9B8E-D80170C48929}"/>
    <cellStyle name="Notes" xfId="27" xr:uid="{00000000-0005-0000-0000-000075000000}"/>
    <cellStyle name="Ops_Header_Title" xfId="40" xr:uid="{00000000-0005-0000-0000-0000C9000000}"/>
    <cellStyle name="Page_Header_Margin_SectionTitle" xfId="22" xr:uid="{00000000-0005-0000-0000-00005A000000}"/>
    <cellStyle name="PageHead_RightAligned_Medium" xfId="21" xr:uid="{00000000-0005-0000-0000-000057000000}"/>
    <cellStyle name="PageHeader_LeftAligned" xfId="9" xr:uid="{00000000-0005-0000-0000-000020000000}"/>
    <cellStyle name="PageNumber_LeftAligned" xfId="4" xr:uid="{00000000-0005-0000-0000-000004000000}"/>
    <cellStyle name="Percent" xfId="43" builtinId="5"/>
    <cellStyle name="PieHart_Left_Align" xfId="19" xr:uid="{00000000-0005-0000-0000-000054000000}"/>
    <cellStyle name="Pullout_Quote" xfId="33" xr:uid="{00000000-0005-0000-0000-0000A8000000}"/>
    <cellStyle name="Report_Title_CoverOnly" xfId="29" xr:uid="{00000000-0005-0000-0000-000097000000}"/>
    <cellStyle name="RHP_ZeroMargin" xfId="24" xr:uid="{00000000-0005-0000-0000-000061000000}"/>
    <cellStyle name="Section_Tab_Name" xfId="17" xr:uid="{00000000-0005-0000-0000-00004C000000}"/>
    <cellStyle name="SIA_FY_Lt" xfId="26" xr:uid="{00000000-0005-0000-0000-000071000000}"/>
    <cellStyle name="Stat_Body_9pt_LA" xfId="32" xr:uid="{00000000-0005-0000-0000-00009F000000}"/>
    <cellStyle name="Strat_Highlight_Bullets" xfId="35" xr:uid="{00000000-0005-0000-0000-0000B1000000}"/>
    <cellStyle name="SubSection_Header_Title" xfId="39" xr:uid="{00000000-0005-0000-0000-0000C5000000}"/>
    <cellStyle name="SusPillar_Title" xfId="37" xr:uid="{00000000-0005-0000-0000-0000BD000000}"/>
    <cellStyle name="Table Normal" xfId="1" xr:uid="{00000000-0005-0000-0000-000001000000}"/>
    <cellStyle name="Table_BulletList" xfId="16" xr:uid="{00000000-0005-0000-0000-00004A000000}"/>
    <cellStyle name="TableBody_CenterAligned" xfId="13" xr:uid="{00000000-0005-0000-0000-000038000000}"/>
    <cellStyle name="TableFigures_ESOP_RightAligned_LeftIndentAdjusted" xfId="11" xr:uid="{00000000-0005-0000-0000-00002A000000}"/>
    <cellStyle name="TableHeading_SOCE_RightAligned_LeftIndentAdjusted" xfId="10" xr:uid="{00000000-0005-0000-0000-000028000000}"/>
    <cellStyle name="TBHead_Data_CenterAligned" xfId="12" xr:uid="{00000000-0005-0000-0000-00002C000000}"/>
    <cellStyle name="Waterfall_AxisLabel_CenterAlign" xfId="7" xr:uid="{00000000-0005-0000-0000-000013000000}"/>
  </cellStyles>
  <dxfs count="0"/>
  <tableStyles count="0"/>
  <colors>
    <mruColors>
      <color rgb="FF66BF9A"/>
      <color rgb="FFFFD07B"/>
      <color rgb="FFCF7F00"/>
      <color rgb="FFCC3300"/>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9.svg"/><Relationship Id="rId13" Type="http://schemas.openxmlformats.org/officeDocument/2006/relationships/image" Target="../media/image14.png"/><Relationship Id="rId3" Type="http://schemas.openxmlformats.org/officeDocument/2006/relationships/image" Target="../media/image4.png"/><Relationship Id="rId7" Type="http://schemas.openxmlformats.org/officeDocument/2006/relationships/image" Target="../media/image8.png"/><Relationship Id="rId12" Type="http://schemas.openxmlformats.org/officeDocument/2006/relationships/image" Target="../media/image13.svg"/><Relationship Id="rId2" Type="http://schemas.openxmlformats.org/officeDocument/2006/relationships/image" Target="../media/image3.svg"/><Relationship Id="rId1" Type="http://schemas.openxmlformats.org/officeDocument/2006/relationships/image" Target="../media/image2.png"/><Relationship Id="rId6" Type="http://schemas.openxmlformats.org/officeDocument/2006/relationships/image" Target="../media/image7.svg"/><Relationship Id="rId11" Type="http://schemas.openxmlformats.org/officeDocument/2006/relationships/image" Target="../media/image12.png"/><Relationship Id="rId5" Type="http://schemas.openxmlformats.org/officeDocument/2006/relationships/image" Target="../media/image6.png"/><Relationship Id="rId15" Type="http://schemas.openxmlformats.org/officeDocument/2006/relationships/hyperlink" Target="#About!A1"/><Relationship Id="rId10" Type="http://schemas.openxmlformats.org/officeDocument/2006/relationships/image" Target="../media/image11.svg"/><Relationship Id="rId4" Type="http://schemas.openxmlformats.org/officeDocument/2006/relationships/image" Target="../media/image5.svg"/><Relationship Id="rId9" Type="http://schemas.openxmlformats.org/officeDocument/2006/relationships/image" Target="../media/image10.png"/><Relationship Id="rId14" Type="http://schemas.openxmlformats.org/officeDocument/2006/relationships/image" Target="../media/image15.svg"/></Relationships>
</file>

<file path=xl/drawings/_rels/drawing30.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3" Type="http://schemas.openxmlformats.org/officeDocument/2006/relationships/hyperlink" Target="#Contents!A1"/><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8685518" cy="6141777"/>
    <xdr:pic>
      <xdr:nvPicPr>
        <xdr:cNvPr id="2" name="S320188-Sustainability-Databook-Cover.png" descr="S320188-Sustainability-Databook-Cover.png">
          <a:extLst>
            <a:ext uri="{FF2B5EF4-FFF2-40B4-BE49-F238E27FC236}">
              <a16:creationId xmlns:a16="http://schemas.microsoft.com/office/drawing/2014/main" id="{1D30A2D1-4308-42B1-AA5B-D090689A7045}"/>
            </a:ext>
          </a:extLst>
        </xdr:cNvPr>
        <xdr:cNvPicPr>
          <a:picLocks noChangeAspect="1"/>
        </xdr:cNvPicPr>
      </xdr:nvPicPr>
      <xdr:blipFill>
        <a:blip xmlns:r="http://schemas.openxmlformats.org/officeDocument/2006/relationships" r:embed="rId1"/>
        <a:stretch>
          <a:fillRect/>
        </a:stretch>
      </xdr:blipFill>
      <xdr:spPr>
        <a:xfrm>
          <a:off x="0" y="0"/>
          <a:ext cx="8685518" cy="6141777"/>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6</xdr:col>
      <xdr:colOff>200025</xdr:colOff>
      <xdr:row>1</xdr:row>
      <xdr:rowOff>180975</xdr:rowOff>
    </xdr:from>
    <xdr:to>
      <xdr:col>6</xdr:col>
      <xdr:colOff>869947</xdr:colOff>
      <xdr:row>1</xdr:row>
      <xdr:rowOff>352426</xdr:rowOff>
    </xdr:to>
    <xdr:sp macro="" textlink="">
      <xdr:nvSpPr>
        <xdr:cNvPr id="3" name="TextBox 4">
          <a:hlinkClick xmlns:r="http://schemas.openxmlformats.org/officeDocument/2006/relationships" r:id="rId3"/>
          <a:extLst>
            <a:ext uri="{FF2B5EF4-FFF2-40B4-BE49-F238E27FC236}">
              <a16:creationId xmlns:a16="http://schemas.microsoft.com/office/drawing/2014/main" id="{0E04B56E-CE69-495D-9950-8101ED06C14C}"/>
            </a:ext>
          </a:extLst>
        </xdr:cNvPr>
        <xdr:cNvSpPr txBox="1"/>
      </xdr:nvSpPr>
      <xdr:spPr>
        <a:xfrm flipH="1">
          <a:off x="17440275" y="371475"/>
          <a:ext cx="669922" cy="171451"/>
        </a:xfrm>
        <a:prstGeom prst="rect">
          <a:avLst/>
        </a:prstGeom>
        <a:solidFill>
          <a:schemeClr val="accent2"/>
        </a:solidFill>
        <a:ln w="9525" cmpd="sng">
          <a:noFill/>
        </a:ln>
        <a:effectLst>
          <a:outerShdw blurRad="63500" sx="102000" sy="102000" algn="c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chemeClr val="accent1"/>
              </a:solidFill>
              <a:effectLst/>
              <a:latin typeface="+mn-lt"/>
              <a:ea typeface="+mn-ea"/>
              <a:cs typeface="+mn-cs"/>
            </a:rPr>
            <a:t>Contents</a:t>
          </a:r>
          <a:endParaRPr lang="en-AU" sz="700" b="1">
            <a:solidFill>
              <a:schemeClr val="accent1"/>
            </a:solidFill>
            <a:effectLst/>
          </a:endParaRPr>
        </a:p>
      </xdr:txBody>
    </xdr:sp>
    <xdr:clientData/>
  </xdr:twoCellAnchor>
</xdr:wsDr>
</file>

<file path=xl/drawings/drawing11.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11</xdr:col>
      <xdr:colOff>200025</xdr:colOff>
      <xdr:row>1</xdr:row>
      <xdr:rowOff>180975</xdr:rowOff>
    </xdr:from>
    <xdr:to>
      <xdr:col>11</xdr:col>
      <xdr:colOff>869947</xdr:colOff>
      <xdr:row>1</xdr:row>
      <xdr:rowOff>352426</xdr:rowOff>
    </xdr:to>
    <xdr:sp macro="" textlink="">
      <xdr:nvSpPr>
        <xdr:cNvPr id="3" name="TextBox 4">
          <a:hlinkClick xmlns:r="http://schemas.openxmlformats.org/officeDocument/2006/relationships" r:id="rId3"/>
          <a:extLst>
            <a:ext uri="{FF2B5EF4-FFF2-40B4-BE49-F238E27FC236}">
              <a16:creationId xmlns:a16="http://schemas.microsoft.com/office/drawing/2014/main" id="{332514B2-9D72-47EF-9A98-129E9E8A21F3}"/>
            </a:ext>
          </a:extLst>
        </xdr:cNvPr>
        <xdr:cNvSpPr txBox="1"/>
      </xdr:nvSpPr>
      <xdr:spPr>
        <a:xfrm flipH="1">
          <a:off x="17440275" y="371475"/>
          <a:ext cx="669922" cy="171451"/>
        </a:xfrm>
        <a:prstGeom prst="rect">
          <a:avLst/>
        </a:prstGeom>
        <a:solidFill>
          <a:schemeClr val="accent2"/>
        </a:solidFill>
        <a:ln w="9525" cmpd="sng">
          <a:noFill/>
        </a:ln>
        <a:effectLst>
          <a:outerShdw blurRad="63500" sx="102000" sy="102000" algn="c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chemeClr val="accent1"/>
              </a:solidFill>
              <a:effectLst/>
              <a:latin typeface="+mn-lt"/>
              <a:ea typeface="+mn-ea"/>
              <a:cs typeface="+mn-cs"/>
            </a:rPr>
            <a:t>Contents</a:t>
          </a:r>
          <a:endParaRPr lang="en-AU" sz="700" b="1">
            <a:solidFill>
              <a:schemeClr val="accent1"/>
            </a:solidFill>
            <a:effectLst/>
          </a:endParaRPr>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10</xdr:col>
      <xdr:colOff>200025</xdr:colOff>
      <xdr:row>1</xdr:row>
      <xdr:rowOff>180975</xdr:rowOff>
    </xdr:from>
    <xdr:to>
      <xdr:col>10</xdr:col>
      <xdr:colOff>869947</xdr:colOff>
      <xdr:row>1</xdr:row>
      <xdr:rowOff>352426</xdr:rowOff>
    </xdr:to>
    <xdr:sp macro="" textlink="">
      <xdr:nvSpPr>
        <xdr:cNvPr id="3" name="TextBox 4">
          <a:hlinkClick xmlns:r="http://schemas.openxmlformats.org/officeDocument/2006/relationships" r:id="rId3"/>
          <a:extLst>
            <a:ext uri="{FF2B5EF4-FFF2-40B4-BE49-F238E27FC236}">
              <a16:creationId xmlns:a16="http://schemas.microsoft.com/office/drawing/2014/main" id="{F87640E7-3DA4-41D8-B7AC-95F783F75AAB}"/>
            </a:ext>
          </a:extLst>
        </xdr:cNvPr>
        <xdr:cNvSpPr txBox="1"/>
      </xdr:nvSpPr>
      <xdr:spPr>
        <a:xfrm flipH="1">
          <a:off x="17440275" y="371475"/>
          <a:ext cx="669922" cy="171451"/>
        </a:xfrm>
        <a:prstGeom prst="rect">
          <a:avLst/>
        </a:prstGeom>
        <a:solidFill>
          <a:schemeClr val="accent2"/>
        </a:solidFill>
        <a:ln w="9525" cmpd="sng">
          <a:noFill/>
        </a:ln>
        <a:effectLst>
          <a:outerShdw blurRad="63500" sx="102000" sy="102000" algn="c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chemeClr val="accent1"/>
              </a:solidFill>
              <a:effectLst/>
              <a:latin typeface="+mn-lt"/>
              <a:ea typeface="+mn-ea"/>
              <a:cs typeface="+mn-cs"/>
            </a:rPr>
            <a:t>Contents</a:t>
          </a:r>
          <a:endParaRPr lang="en-AU" sz="700" b="1">
            <a:solidFill>
              <a:schemeClr val="accent1"/>
            </a:solidFill>
            <a:effectLst/>
          </a:endParaRP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6</xdr:col>
      <xdr:colOff>200025</xdr:colOff>
      <xdr:row>1</xdr:row>
      <xdr:rowOff>180975</xdr:rowOff>
    </xdr:from>
    <xdr:to>
      <xdr:col>6</xdr:col>
      <xdr:colOff>869947</xdr:colOff>
      <xdr:row>1</xdr:row>
      <xdr:rowOff>352426</xdr:rowOff>
    </xdr:to>
    <xdr:sp macro="" textlink="">
      <xdr:nvSpPr>
        <xdr:cNvPr id="3" name="TextBox 4">
          <a:hlinkClick xmlns:r="http://schemas.openxmlformats.org/officeDocument/2006/relationships" r:id="rId3"/>
          <a:extLst>
            <a:ext uri="{FF2B5EF4-FFF2-40B4-BE49-F238E27FC236}">
              <a16:creationId xmlns:a16="http://schemas.microsoft.com/office/drawing/2014/main" id="{BF076E08-FFC0-41CE-9EFE-814C0045BBCF}"/>
            </a:ext>
          </a:extLst>
        </xdr:cNvPr>
        <xdr:cNvSpPr txBox="1"/>
      </xdr:nvSpPr>
      <xdr:spPr>
        <a:xfrm flipH="1">
          <a:off x="17440275" y="371475"/>
          <a:ext cx="669922" cy="171451"/>
        </a:xfrm>
        <a:prstGeom prst="rect">
          <a:avLst/>
        </a:prstGeom>
        <a:solidFill>
          <a:schemeClr val="accent2"/>
        </a:solidFill>
        <a:ln w="9525" cmpd="sng">
          <a:noFill/>
        </a:ln>
        <a:effectLst>
          <a:outerShdw blurRad="63500" sx="102000" sy="102000" algn="c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chemeClr val="accent1"/>
              </a:solidFill>
              <a:effectLst/>
              <a:latin typeface="+mn-lt"/>
              <a:ea typeface="+mn-ea"/>
              <a:cs typeface="+mn-cs"/>
            </a:rPr>
            <a:t>Contents</a:t>
          </a:r>
          <a:endParaRPr lang="en-AU" sz="700" b="1">
            <a:solidFill>
              <a:schemeClr val="accent1"/>
            </a:solidFill>
            <a:effectLst/>
          </a:endParaRPr>
        </a:p>
      </xdr:txBody>
    </xdr:sp>
    <xdr:clientData/>
  </xdr:twoCellAnchor>
</xdr:wsDr>
</file>

<file path=xl/drawings/drawing14.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11</xdr:col>
      <xdr:colOff>200025</xdr:colOff>
      <xdr:row>1</xdr:row>
      <xdr:rowOff>180975</xdr:rowOff>
    </xdr:from>
    <xdr:to>
      <xdr:col>11</xdr:col>
      <xdr:colOff>869947</xdr:colOff>
      <xdr:row>1</xdr:row>
      <xdr:rowOff>352426</xdr:rowOff>
    </xdr:to>
    <xdr:sp macro="" textlink="">
      <xdr:nvSpPr>
        <xdr:cNvPr id="3" name="TextBox 4">
          <a:hlinkClick xmlns:r="http://schemas.openxmlformats.org/officeDocument/2006/relationships" r:id="rId3"/>
          <a:extLst>
            <a:ext uri="{FF2B5EF4-FFF2-40B4-BE49-F238E27FC236}">
              <a16:creationId xmlns:a16="http://schemas.microsoft.com/office/drawing/2014/main" id="{EDE3B684-A56E-44C7-BC36-6A8C7E4EC76C}"/>
            </a:ext>
          </a:extLst>
        </xdr:cNvPr>
        <xdr:cNvSpPr txBox="1"/>
      </xdr:nvSpPr>
      <xdr:spPr>
        <a:xfrm flipH="1">
          <a:off x="17440275" y="371475"/>
          <a:ext cx="669922" cy="171451"/>
        </a:xfrm>
        <a:prstGeom prst="rect">
          <a:avLst/>
        </a:prstGeom>
        <a:solidFill>
          <a:schemeClr val="accent2"/>
        </a:solidFill>
        <a:ln w="9525" cmpd="sng">
          <a:noFill/>
        </a:ln>
        <a:effectLst>
          <a:outerShdw blurRad="63500" sx="102000" sy="102000" algn="c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chemeClr val="accent1"/>
              </a:solidFill>
              <a:effectLst/>
              <a:latin typeface="+mn-lt"/>
              <a:ea typeface="+mn-ea"/>
              <a:cs typeface="+mn-cs"/>
            </a:rPr>
            <a:t>Contents</a:t>
          </a:r>
          <a:endParaRPr lang="en-AU" sz="700" b="1">
            <a:solidFill>
              <a:schemeClr val="accent1"/>
            </a:solidFill>
            <a:effectLst/>
          </a:endParaRPr>
        </a:p>
      </xdr:txBody>
    </xdr:sp>
    <xdr:clientData/>
  </xdr:twoCellAnchor>
</xdr:wsDr>
</file>

<file path=xl/drawings/drawing15.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6</xdr:col>
      <xdr:colOff>200025</xdr:colOff>
      <xdr:row>1</xdr:row>
      <xdr:rowOff>180975</xdr:rowOff>
    </xdr:from>
    <xdr:to>
      <xdr:col>6</xdr:col>
      <xdr:colOff>869947</xdr:colOff>
      <xdr:row>1</xdr:row>
      <xdr:rowOff>352426</xdr:rowOff>
    </xdr:to>
    <xdr:sp macro="" textlink="">
      <xdr:nvSpPr>
        <xdr:cNvPr id="3" name="TextBox 4">
          <a:hlinkClick xmlns:r="http://schemas.openxmlformats.org/officeDocument/2006/relationships" r:id="rId3"/>
          <a:extLst>
            <a:ext uri="{FF2B5EF4-FFF2-40B4-BE49-F238E27FC236}">
              <a16:creationId xmlns:a16="http://schemas.microsoft.com/office/drawing/2014/main" id="{67FF5E45-A2FE-4A83-94CF-86CD9DA80FD0}"/>
            </a:ext>
          </a:extLst>
        </xdr:cNvPr>
        <xdr:cNvSpPr txBox="1"/>
      </xdr:nvSpPr>
      <xdr:spPr>
        <a:xfrm flipH="1">
          <a:off x="17440275" y="371475"/>
          <a:ext cx="669922" cy="171451"/>
        </a:xfrm>
        <a:prstGeom prst="rect">
          <a:avLst/>
        </a:prstGeom>
        <a:solidFill>
          <a:schemeClr val="accent2"/>
        </a:solidFill>
        <a:ln w="9525" cmpd="sng">
          <a:noFill/>
        </a:ln>
        <a:effectLst>
          <a:outerShdw blurRad="63500" sx="102000" sy="102000" algn="c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chemeClr val="accent1"/>
              </a:solidFill>
              <a:effectLst/>
              <a:latin typeface="+mn-lt"/>
              <a:ea typeface="+mn-ea"/>
              <a:cs typeface="+mn-cs"/>
            </a:rPr>
            <a:t>Contents</a:t>
          </a:r>
          <a:endParaRPr lang="en-AU" sz="700" b="1">
            <a:solidFill>
              <a:schemeClr val="accent1"/>
            </a:solidFill>
            <a:effectLst/>
          </a:endParaRPr>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6</xdr:col>
      <xdr:colOff>200025</xdr:colOff>
      <xdr:row>1</xdr:row>
      <xdr:rowOff>180975</xdr:rowOff>
    </xdr:from>
    <xdr:to>
      <xdr:col>6</xdr:col>
      <xdr:colOff>869947</xdr:colOff>
      <xdr:row>1</xdr:row>
      <xdr:rowOff>352426</xdr:rowOff>
    </xdr:to>
    <xdr:sp macro="" textlink="">
      <xdr:nvSpPr>
        <xdr:cNvPr id="3" name="TextBox 4">
          <a:hlinkClick xmlns:r="http://schemas.openxmlformats.org/officeDocument/2006/relationships" r:id="rId3"/>
          <a:extLst>
            <a:ext uri="{FF2B5EF4-FFF2-40B4-BE49-F238E27FC236}">
              <a16:creationId xmlns:a16="http://schemas.microsoft.com/office/drawing/2014/main" id="{111B52E8-7807-44EA-BA88-1349C6A7DC96}"/>
            </a:ext>
          </a:extLst>
        </xdr:cNvPr>
        <xdr:cNvSpPr txBox="1"/>
      </xdr:nvSpPr>
      <xdr:spPr>
        <a:xfrm flipH="1">
          <a:off x="17440275" y="371475"/>
          <a:ext cx="669922" cy="171451"/>
        </a:xfrm>
        <a:prstGeom prst="rect">
          <a:avLst/>
        </a:prstGeom>
        <a:solidFill>
          <a:schemeClr val="accent2"/>
        </a:solidFill>
        <a:ln w="9525" cmpd="sng">
          <a:noFill/>
        </a:ln>
        <a:effectLst>
          <a:outerShdw blurRad="63500" sx="102000" sy="102000" algn="c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chemeClr val="accent1"/>
              </a:solidFill>
              <a:effectLst/>
              <a:latin typeface="+mn-lt"/>
              <a:ea typeface="+mn-ea"/>
              <a:cs typeface="+mn-cs"/>
            </a:rPr>
            <a:t>Contents</a:t>
          </a:r>
          <a:endParaRPr lang="en-AU" sz="700" b="1">
            <a:solidFill>
              <a:schemeClr val="accent1"/>
            </a:solidFill>
            <a:effectLst/>
          </a:endParaRPr>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6</xdr:col>
      <xdr:colOff>200025</xdr:colOff>
      <xdr:row>1</xdr:row>
      <xdr:rowOff>180975</xdr:rowOff>
    </xdr:from>
    <xdr:to>
      <xdr:col>6</xdr:col>
      <xdr:colOff>869947</xdr:colOff>
      <xdr:row>1</xdr:row>
      <xdr:rowOff>352426</xdr:rowOff>
    </xdr:to>
    <xdr:sp macro="" textlink="">
      <xdr:nvSpPr>
        <xdr:cNvPr id="3" name="TextBox 4">
          <a:hlinkClick xmlns:r="http://schemas.openxmlformats.org/officeDocument/2006/relationships" r:id="rId3"/>
          <a:extLst>
            <a:ext uri="{FF2B5EF4-FFF2-40B4-BE49-F238E27FC236}">
              <a16:creationId xmlns:a16="http://schemas.microsoft.com/office/drawing/2014/main" id="{23A6EB9A-EF9E-4005-899F-A4AC5F9CBE1D}"/>
            </a:ext>
          </a:extLst>
        </xdr:cNvPr>
        <xdr:cNvSpPr txBox="1"/>
      </xdr:nvSpPr>
      <xdr:spPr>
        <a:xfrm flipH="1">
          <a:off x="17440275" y="371475"/>
          <a:ext cx="669922" cy="171451"/>
        </a:xfrm>
        <a:prstGeom prst="rect">
          <a:avLst/>
        </a:prstGeom>
        <a:solidFill>
          <a:schemeClr val="accent2"/>
        </a:solidFill>
        <a:ln w="9525" cmpd="sng">
          <a:noFill/>
        </a:ln>
        <a:effectLst>
          <a:outerShdw blurRad="63500" sx="102000" sy="102000" algn="c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chemeClr val="accent1"/>
              </a:solidFill>
              <a:effectLst/>
              <a:latin typeface="+mn-lt"/>
              <a:ea typeface="+mn-ea"/>
              <a:cs typeface="+mn-cs"/>
            </a:rPr>
            <a:t>Contents</a:t>
          </a:r>
          <a:endParaRPr lang="en-AU" sz="700" b="1">
            <a:solidFill>
              <a:schemeClr val="accent1"/>
            </a:solidFill>
            <a:effectLst/>
          </a:endParaRPr>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8</xdr:col>
      <xdr:colOff>1638300</xdr:colOff>
      <xdr:row>1</xdr:row>
      <xdr:rowOff>219075</xdr:rowOff>
    </xdr:from>
    <xdr:to>
      <xdr:col>8</xdr:col>
      <xdr:colOff>2308222</xdr:colOff>
      <xdr:row>1</xdr:row>
      <xdr:rowOff>390526</xdr:rowOff>
    </xdr:to>
    <xdr:sp macro="" textlink="">
      <xdr:nvSpPr>
        <xdr:cNvPr id="3" name="TextBox 4">
          <a:hlinkClick xmlns:r="http://schemas.openxmlformats.org/officeDocument/2006/relationships" r:id="rId3"/>
          <a:extLst>
            <a:ext uri="{FF2B5EF4-FFF2-40B4-BE49-F238E27FC236}">
              <a16:creationId xmlns:a16="http://schemas.microsoft.com/office/drawing/2014/main" id="{4009EBCC-7128-4E6C-A4ED-8398EEF85458}"/>
            </a:ext>
          </a:extLst>
        </xdr:cNvPr>
        <xdr:cNvSpPr txBox="1"/>
      </xdr:nvSpPr>
      <xdr:spPr>
        <a:xfrm flipH="1">
          <a:off x="16240125" y="409575"/>
          <a:ext cx="669922" cy="171451"/>
        </a:xfrm>
        <a:prstGeom prst="rect">
          <a:avLst/>
        </a:prstGeom>
        <a:solidFill>
          <a:schemeClr val="accent2"/>
        </a:solidFill>
        <a:ln w="9525" cmpd="sng">
          <a:noFill/>
        </a:ln>
        <a:effectLst>
          <a:outerShdw blurRad="63500" sx="102000" sy="102000" algn="c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chemeClr val="accent1"/>
              </a:solidFill>
              <a:effectLst/>
              <a:latin typeface="+mn-lt"/>
              <a:ea typeface="+mn-ea"/>
              <a:cs typeface="+mn-cs"/>
            </a:rPr>
            <a:t>Contents</a:t>
          </a:r>
          <a:endParaRPr lang="en-AU" sz="700" b="1">
            <a:solidFill>
              <a:schemeClr val="accent1"/>
            </a:solidFill>
            <a:effectLst/>
          </a:endParaRPr>
        </a:p>
      </xdr:txBody>
    </xdr:sp>
    <xdr:clientData/>
  </xdr:twoCellAnchor>
</xdr:wsDr>
</file>

<file path=xl/drawings/drawing19.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10</xdr:col>
      <xdr:colOff>200025</xdr:colOff>
      <xdr:row>1</xdr:row>
      <xdr:rowOff>180975</xdr:rowOff>
    </xdr:from>
    <xdr:to>
      <xdr:col>10</xdr:col>
      <xdr:colOff>869947</xdr:colOff>
      <xdr:row>1</xdr:row>
      <xdr:rowOff>352426</xdr:rowOff>
    </xdr:to>
    <xdr:sp macro="" textlink="">
      <xdr:nvSpPr>
        <xdr:cNvPr id="3" name="TextBox 4">
          <a:hlinkClick xmlns:r="http://schemas.openxmlformats.org/officeDocument/2006/relationships" r:id="rId3"/>
          <a:extLst>
            <a:ext uri="{FF2B5EF4-FFF2-40B4-BE49-F238E27FC236}">
              <a16:creationId xmlns:a16="http://schemas.microsoft.com/office/drawing/2014/main" id="{E7106AA8-912E-46BA-861E-3C82C2711E6E}"/>
            </a:ext>
          </a:extLst>
        </xdr:cNvPr>
        <xdr:cNvSpPr txBox="1"/>
      </xdr:nvSpPr>
      <xdr:spPr>
        <a:xfrm flipH="1">
          <a:off x="17440275" y="371475"/>
          <a:ext cx="669922" cy="171451"/>
        </a:xfrm>
        <a:prstGeom prst="rect">
          <a:avLst/>
        </a:prstGeom>
        <a:solidFill>
          <a:schemeClr val="accent2"/>
        </a:solidFill>
        <a:ln w="9525" cmpd="sng">
          <a:noFill/>
        </a:ln>
        <a:effectLst>
          <a:outerShdw blurRad="63500" sx="102000" sy="102000" algn="c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chemeClr val="accent1"/>
              </a:solidFill>
              <a:effectLst/>
              <a:latin typeface="+mn-lt"/>
              <a:ea typeface="+mn-ea"/>
              <a:cs typeface="+mn-cs"/>
            </a:rPr>
            <a:t>Contents</a:t>
          </a:r>
          <a:endParaRPr lang="en-AU" sz="700" b="1">
            <a:solidFill>
              <a:schemeClr val="accent1"/>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11</xdr:col>
      <xdr:colOff>273050</xdr:colOff>
      <xdr:row>1</xdr:row>
      <xdr:rowOff>215900</xdr:rowOff>
    </xdr:from>
    <xdr:to>
      <xdr:col>11</xdr:col>
      <xdr:colOff>942972</xdr:colOff>
      <xdr:row>1</xdr:row>
      <xdr:rowOff>387351</xdr:rowOff>
    </xdr:to>
    <xdr:sp macro="" textlink="">
      <xdr:nvSpPr>
        <xdr:cNvPr id="3" name="TextBox 4">
          <a:hlinkClick xmlns:r="http://schemas.openxmlformats.org/officeDocument/2006/relationships" r:id="rId3"/>
          <a:extLst>
            <a:ext uri="{FF2B5EF4-FFF2-40B4-BE49-F238E27FC236}">
              <a16:creationId xmlns:a16="http://schemas.microsoft.com/office/drawing/2014/main" id="{68A142C4-7340-4460-BD8C-2B9025806252}"/>
            </a:ext>
          </a:extLst>
        </xdr:cNvPr>
        <xdr:cNvSpPr txBox="1"/>
      </xdr:nvSpPr>
      <xdr:spPr>
        <a:xfrm flipH="1">
          <a:off x="10140950" y="406400"/>
          <a:ext cx="669922" cy="171451"/>
        </a:xfrm>
        <a:prstGeom prst="rect">
          <a:avLst/>
        </a:prstGeom>
        <a:solidFill>
          <a:schemeClr val="accent2"/>
        </a:solidFill>
        <a:ln w="9525" cmpd="sng">
          <a:noFill/>
        </a:ln>
        <a:effectLst>
          <a:outerShdw blurRad="63500" sx="102000" sy="102000" algn="c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chemeClr val="accent1"/>
              </a:solidFill>
              <a:effectLst/>
              <a:latin typeface="+mn-lt"/>
              <a:ea typeface="+mn-ea"/>
              <a:cs typeface="+mn-cs"/>
            </a:rPr>
            <a:t>Contents</a:t>
          </a:r>
          <a:endParaRPr lang="en-AU" sz="700" b="1">
            <a:solidFill>
              <a:schemeClr val="accent1"/>
            </a:solidFill>
            <a:effectLst/>
          </a:endParaRPr>
        </a:p>
      </xdr:txBody>
    </xdr:sp>
    <xdr:clientData/>
  </xdr:twoCellAnchor>
</xdr:wsDr>
</file>

<file path=xl/drawings/drawing20.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2</xdr:col>
      <xdr:colOff>5559425</xdr:colOff>
      <xdr:row>1</xdr:row>
      <xdr:rowOff>196850</xdr:rowOff>
    </xdr:from>
    <xdr:to>
      <xdr:col>2</xdr:col>
      <xdr:colOff>6229347</xdr:colOff>
      <xdr:row>1</xdr:row>
      <xdr:rowOff>368301</xdr:rowOff>
    </xdr:to>
    <xdr:sp macro="" textlink="">
      <xdr:nvSpPr>
        <xdr:cNvPr id="3" name="TextBox 4">
          <a:hlinkClick xmlns:r="http://schemas.openxmlformats.org/officeDocument/2006/relationships" r:id="rId3"/>
          <a:extLst>
            <a:ext uri="{FF2B5EF4-FFF2-40B4-BE49-F238E27FC236}">
              <a16:creationId xmlns:a16="http://schemas.microsoft.com/office/drawing/2014/main" id="{E2D60C10-C89F-49E1-BBFC-902B104550E4}"/>
            </a:ext>
          </a:extLst>
        </xdr:cNvPr>
        <xdr:cNvSpPr txBox="1"/>
      </xdr:nvSpPr>
      <xdr:spPr>
        <a:xfrm flipH="1">
          <a:off x="7969250" y="387350"/>
          <a:ext cx="669922" cy="171451"/>
        </a:xfrm>
        <a:prstGeom prst="rect">
          <a:avLst/>
        </a:prstGeom>
        <a:solidFill>
          <a:schemeClr val="accent2"/>
        </a:solidFill>
        <a:ln w="9525" cmpd="sng">
          <a:noFill/>
        </a:ln>
        <a:effectLst>
          <a:outerShdw blurRad="63500" sx="102000" sy="102000" algn="c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chemeClr val="accent1"/>
              </a:solidFill>
              <a:effectLst/>
              <a:latin typeface="+mn-lt"/>
              <a:ea typeface="+mn-ea"/>
              <a:cs typeface="+mn-cs"/>
            </a:rPr>
            <a:t>Contents</a:t>
          </a:r>
          <a:endParaRPr lang="en-AU" sz="700" b="1">
            <a:solidFill>
              <a:schemeClr val="accent1"/>
            </a:solidFill>
            <a:effectLst/>
          </a:endParaRPr>
        </a:p>
      </xdr:txBody>
    </xdr:sp>
    <xdr:clientData/>
  </xdr:twoCellAnchor>
</xdr:wsDr>
</file>

<file path=xl/drawings/drawing21.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10</xdr:col>
      <xdr:colOff>800100</xdr:colOff>
      <xdr:row>1</xdr:row>
      <xdr:rowOff>180975</xdr:rowOff>
    </xdr:from>
    <xdr:to>
      <xdr:col>10</xdr:col>
      <xdr:colOff>1470022</xdr:colOff>
      <xdr:row>1</xdr:row>
      <xdr:rowOff>352426</xdr:rowOff>
    </xdr:to>
    <xdr:sp macro="" textlink="">
      <xdr:nvSpPr>
        <xdr:cNvPr id="3" name="TextBox 4">
          <a:hlinkClick xmlns:r="http://schemas.openxmlformats.org/officeDocument/2006/relationships" r:id="rId3"/>
          <a:extLst>
            <a:ext uri="{FF2B5EF4-FFF2-40B4-BE49-F238E27FC236}">
              <a16:creationId xmlns:a16="http://schemas.microsoft.com/office/drawing/2014/main" id="{6495E116-9773-466A-B7AA-CF10A8732796}"/>
            </a:ext>
          </a:extLst>
        </xdr:cNvPr>
        <xdr:cNvSpPr txBox="1"/>
      </xdr:nvSpPr>
      <xdr:spPr>
        <a:xfrm flipH="1">
          <a:off x="14535150" y="371475"/>
          <a:ext cx="669922" cy="171451"/>
        </a:xfrm>
        <a:prstGeom prst="rect">
          <a:avLst/>
        </a:prstGeom>
        <a:solidFill>
          <a:schemeClr val="accent2"/>
        </a:solidFill>
        <a:ln w="9525" cmpd="sng">
          <a:noFill/>
        </a:ln>
        <a:effectLst>
          <a:outerShdw blurRad="63500" sx="102000" sy="102000" algn="c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chemeClr val="accent1"/>
              </a:solidFill>
              <a:effectLst/>
              <a:latin typeface="+mn-lt"/>
              <a:ea typeface="+mn-ea"/>
              <a:cs typeface="+mn-cs"/>
            </a:rPr>
            <a:t>Contents</a:t>
          </a:r>
          <a:endParaRPr lang="en-AU" sz="700" b="1">
            <a:solidFill>
              <a:schemeClr val="accent1"/>
            </a:solidFill>
            <a:effectLst/>
          </a:endParaRPr>
        </a:p>
      </xdr:txBody>
    </xdr:sp>
    <xdr:clientData/>
  </xdr:twoCellAnchor>
</xdr:wsDr>
</file>

<file path=xl/drawings/drawing22.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9</xdr:col>
      <xdr:colOff>990600</xdr:colOff>
      <xdr:row>1</xdr:row>
      <xdr:rowOff>247650</xdr:rowOff>
    </xdr:from>
    <xdr:to>
      <xdr:col>9</xdr:col>
      <xdr:colOff>1660522</xdr:colOff>
      <xdr:row>1</xdr:row>
      <xdr:rowOff>457200</xdr:rowOff>
    </xdr:to>
    <xdr:sp macro="" textlink="">
      <xdr:nvSpPr>
        <xdr:cNvPr id="4" name="TextBox 4">
          <a:hlinkClick xmlns:r="http://schemas.openxmlformats.org/officeDocument/2006/relationships" r:id="rId3"/>
          <a:extLst>
            <a:ext uri="{FF2B5EF4-FFF2-40B4-BE49-F238E27FC236}">
              <a16:creationId xmlns:a16="http://schemas.microsoft.com/office/drawing/2014/main" id="{3A0C1B94-1861-4782-A66B-E23ACB9FD339}"/>
            </a:ext>
          </a:extLst>
        </xdr:cNvPr>
        <xdr:cNvSpPr txBox="1"/>
      </xdr:nvSpPr>
      <xdr:spPr>
        <a:xfrm flipH="1">
          <a:off x="14335125" y="438150"/>
          <a:ext cx="669922" cy="209550"/>
        </a:xfrm>
        <a:prstGeom prst="rect">
          <a:avLst/>
        </a:prstGeom>
        <a:solidFill>
          <a:schemeClr val="accent2"/>
        </a:solidFill>
        <a:ln w="9525" cmpd="sng">
          <a:noFill/>
        </a:ln>
        <a:effectLst>
          <a:outerShdw blurRad="63500" sx="102000" sy="102000" algn="c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chemeClr val="accent1"/>
              </a:solidFill>
              <a:effectLst/>
              <a:latin typeface="+mn-lt"/>
              <a:ea typeface="+mn-ea"/>
              <a:cs typeface="+mn-cs"/>
            </a:rPr>
            <a:t>Contents</a:t>
          </a:r>
          <a:endParaRPr lang="en-AU" sz="700" b="1">
            <a:solidFill>
              <a:schemeClr val="accent1"/>
            </a:solidFill>
            <a:effectLst/>
          </a:endParaRPr>
        </a:p>
      </xdr:txBody>
    </xdr:sp>
    <xdr:clientData/>
  </xdr:twoCellAnchor>
</xdr:wsDr>
</file>

<file path=xl/drawings/drawing23.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15</xdr:col>
      <xdr:colOff>200025</xdr:colOff>
      <xdr:row>1</xdr:row>
      <xdr:rowOff>180975</xdr:rowOff>
    </xdr:from>
    <xdr:to>
      <xdr:col>15</xdr:col>
      <xdr:colOff>869947</xdr:colOff>
      <xdr:row>1</xdr:row>
      <xdr:rowOff>352426</xdr:rowOff>
    </xdr:to>
    <xdr:sp macro="" textlink="">
      <xdr:nvSpPr>
        <xdr:cNvPr id="3" name="TextBox 4">
          <a:hlinkClick xmlns:r="http://schemas.openxmlformats.org/officeDocument/2006/relationships" r:id="rId3"/>
          <a:extLst>
            <a:ext uri="{FF2B5EF4-FFF2-40B4-BE49-F238E27FC236}">
              <a16:creationId xmlns:a16="http://schemas.microsoft.com/office/drawing/2014/main" id="{A1A44194-13D4-4C07-90D0-0BEABF7CC791}"/>
            </a:ext>
          </a:extLst>
        </xdr:cNvPr>
        <xdr:cNvSpPr txBox="1"/>
      </xdr:nvSpPr>
      <xdr:spPr>
        <a:xfrm flipH="1">
          <a:off x="10829925" y="371475"/>
          <a:ext cx="669922" cy="171451"/>
        </a:xfrm>
        <a:prstGeom prst="rect">
          <a:avLst/>
        </a:prstGeom>
        <a:solidFill>
          <a:schemeClr val="accent2"/>
        </a:solidFill>
        <a:ln w="9525" cmpd="sng">
          <a:noFill/>
        </a:ln>
        <a:effectLst>
          <a:outerShdw blurRad="63500" sx="102000" sy="102000" algn="c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chemeClr val="accent1"/>
              </a:solidFill>
              <a:effectLst/>
              <a:latin typeface="+mn-lt"/>
              <a:ea typeface="+mn-ea"/>
              <a:cs typeface="+mn-cs"/>
            </a:rPr>
            <a:t>Contents</a:t>
          </a:r>
          <a:endParaRPr lang="en-AU" sz="700" b="1">
            <a:solidFill>
              <a:schemeClr val="accent1"/>
            </a:solidFill>
            <a:effectLst/>
          </a:endParaRPr>
        </a:p>
      </xdr:txBody>
    </xdr:sp>
    <xdr:clientData/>
  </xdr:twoCellAnchor>
</xdr:wsDr>
</file>

<file path=xl/drawings/drawing24.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10</xdr:col>
      <xdr:colOff>200025</xdr:colOff>
      <xdr:row>1</xdr:row>
      <xdr:rowOff>180975</xdr:rowOff>
    </xdr:from>
    <xdr:to>
      <xdr:col>10</xdr:col>
      <xdr:colOff>869947</xdr:colOff>
      <xdr:row>1</xdr:row>
      <xdr:rowOff>352426</xdr:rowOff>
    </xdr:to>
    <xdr:sp macro="" textlink="">
      <xdr:nvSpPr>
        <xdr:cNvPr id="3" name="TextBox 4">
          <a:hlinkClick xmlns:r="http://schemas.openxmlformats.org/officeDocument/2006/relationships" r:id="rId3"/>
          <a:extLst>
            <a:ext uri="{FF2B5EF4-FFF2-40B4-BE49-F238E27FC236}">
              <a16:creationId xmlns:a16="http://schemas.microsoft.com/office/drawing/2014/main" id="{8797F48D-E85F-434D-AD57-60849D616243}"/>
            </a:ext>
          </a:extLst>
        </xdr:cNvPr>
        <xdr:cNvSpPr txBox="1"/>
      </xdr:nvSpPr>
      <xdr:spPr>
        <a:xfrm flipH="1">
          <a:off x="10829925" y="371475"/>
          <a:ext cx="669922" cy="171451"/>
        </a:xfrm>
        <a:prstGeom prst="rect">
          <a:avLst/>
        </a:prstGeom>
        <a:solidFill>
          <a:schemeClr val="accent2"/>
        </a:solidFill>
        <a:ln w="9525" cmpd="sng">
          <a:noFill/>
        </a:ln>
        <a:effectLst>
          <a:outerShdw blurRad="63500" sx="102000" sy="102000" algn="c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chemeClr val="accent1"/>
              </a:solidFill>
              <a:effectLst/>
              <a:latin typeface="+mn-lt"/>
              <a:ea typeface="+mn-ea"/>
              <a:cs typeface="+mn-cs"/>
            </a:rPr>
            <a:t>Contents</a:t>
          </a:r>
          <a:endParaRPr lang="en-AU" sz="700" b="1">
            <a:solidFill>
              <a:schemeClr val="accent1"/>
            </a:solidFill>
            <a:effectLst/>
          </a:endParaRPr>
        </a:p>
      </xdr:txBody>
    </xdr:sp>
    <xdr:clientData/>
  </xdr:twoCellAnchor>
</xdr:wsDr>
</file>

<file path=xl/drawings/drawing25.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2</xdr:col>
      <xdr:colOff>4543425</xdr:colOff>
      <xdr:row>1</xdr:row>
      <xdr:rowOff>209550</xdr:rowOff>
    </xdr:from>
    <xdr:to>
      <xdr:col>2</xdr:col>
      <xdr:colOff>5213347</xdr:colOff>
      <xdr:row>1</xdr:row>
      <xdr:rowOff>381001</xdr:rowOff>
    </xdr:to>
    <xdr:sp macro="" textlink="">
      <xdr:nvSpPr>
        <xdr:cNvPr id="5" name="TextBox 4">
          <a:hlinkClick xmlns:r="http://schemas.openxmlformats.org/officeDocument/2006/relationships" r:id="rId3"/>
          <a:extLst>
            <a:ext uri="{FF2B5EF4-FFF2-40B4-BE49-F238E27FC236}">
              <a16:creationId xmlns:a16="http://schemas.microsoft.com/office/drawing/2014/main" id="{B9D55E1A-BEA9-4FCF-8BEE-A4F22088A9E8}"/>
            </a:ext>
          </a:extLst>
        </xdr:cNvPr>
        <xdr:cNvSpPr txBox="1"/>
      </xdr:nvSpPr>
      <xdr:spPr>
        <a:xfrm flipH="1">
          <a:off x="7315200" y="400050"/>
          <a:ext cx="669922" cy="171451"/>
        </a:xfrm>
        <a:prstGeom prst="rect">
          <a:avLst/>
        </a:prstGeom>
        <a:solidFill>
          <a:schemeClr val="accent2"/>
        </a:solidFill>
        <a:ln w="9525" cmpd="sng">
          <a:noFill/>
        </a:ln>
        <a:effectLst>
          <a:outerShdw blurRad="63500" sx="102000" sy="102000" algn="c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chemeClr val="accent1"/>
              </a:solidFill>
              <a:effectLst/>
              <a:latin typeface="+mn-lt"/>
              <a:ea typeface="+mn-ea"/>
              <a:cs typeface="+mn-cs"/>
            </a:rPr>
            <a:t>Contents</a:t>
          </a:r>
          <a:endParaRPr lang="en-AU" sz="700" b="1">
            <a:solidFill>
              <a:schemeClr val="accent1"/>
            </a:solidFill>
            <a:effectLst/>
          </a:endParaRPr>
        </a:p>
      </xdr:txBody>
    </xdr:sp>
    <xdr:clientData/>
  </xdr:twoCellAnchor>
</xdr:wsDr>
</file>

<file path=xl/drawings/drawing26.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9</xdr:col>
      <xdr:colOff>200025</xdr:colOff>
      <xdr:row>1</xdr:row>
      <xdr:rowOff>180975</xdr:rowOff>
    </xdr:from>
    <xdr:to>
      <xdr:col>9</xdr:col>
      <xdr:colOff>869947</xdr:colOff>
      <xdr:row>1</xdr:row>
      <xdr:rowOff>352426</xdr:rowOff>
    </xdr:to>
    <xdr:sp macro="" textlink="">
      <xdr:nvSpPr>
        <xdr:cNvPr id="3" name="TextBox 4">
          <a:hlinkClick xmlns:r="http://schemas.openxmlformats.org/officeDocument/2006/relationships" r:id="rId3"/>
          <a:extLst>
            <a:ext uri="{FF2B5EF4-FFF2-40B4-BE49-F238E27FC236}">
              <a16:creationId xmlns:a16="http://schemas.microsoft.com/office/drawing/2014/main" id="{F9E1C36F-FAD1-4818-8BAA-C614728F9AFE}"/>
            </a:ext>
          </a:extLst>
        </xdr:cNvPr>
        <xdr:cNvSpPr txBox="1"/>
      </xdr:nvSpPr>
      <xdr:spPr>
        <a:xfrm flipH="1">
          <a:off x="13477875" y="371475"/>
          <a:ext cx="669922" cy="171451"/>
        </a:xfrm>
        <a:prstGeom prst="rect">
          <a:avLst/>
        </a:prstGeom>
        <a:solidFill>
          <a:schemeClr val="accent2"/>
        </a:solidFill>
        <a:ln w="9525" cmpd="sng">
          <a:noFill/>
        </a:ln>
        <a:effectLst>
          <a:outerShdw blurRad="63500" sx="102000" sy="102000" algn="c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chemeClr val="accent1"/>
              </a:solidFill>
              <a:effectLst/>
              <a:latin typeface="+mn-lt"/>
              <a:ea typeface="+mn-ea"/>
              <a:cs typeface="+mn-cs"/>
            </a:rPr>
            <a:t>Contents</a:t>
          </a:r>
          <a:endParaRPr lang="en-AU" sz="700" b="1">
            <a:solidFill>
              <a:schemeClr val="accent1"/>
            </a:solidFill>
            <a:effectLst/>
          </a:endParaRPr>
        </a:p>
      </xdr:txBody>
    </xdr:sp>
    <xdr:clientData/>
  </xdr:twoCellAnchor>
</xdr:wsDr>
</file>

<file path=xl/drawings/drawing27.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3BC1C0E9-4548-46E2-B46E-FF455BC6080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02425" y="241952"/>
          <a:ext cx="675249" cy="837158"/>
        </a:xfrm>
        <a:prstGeom prst="rect">
          <a:avLst/>
        </a:prstGeom>
      </xdr:spPr>
    </xdr:pic>
    <xdr:clientData/>
  </xdr:oneCellAnchor>
  <xdr:twoCellAnchor>
    <xdr:from>
      <xdr:col>13</xdr:col>
      <xdr:colOff>969434</xdr:colOff>
      <xdr:row>1</xdr:row>
      <xdr:rowOff>198967</xdr:rowOff>
    </xdr:from>
    <xdr:to>
      <xdr:col>13</xdr:col>
      <xdr:colOff>1639356</xdr:colOff>
      <xdr:row>1</xdr:row>
      <xdr:rowOff>370418</xdr:rowOff>
    </xdr:to>
    <xdr:sp macro="" textlink="">
      <xdr:nvSpPr>
        <xdr:cNvPr id="3" name="TextBox 4">
          <a:hlinkClick xmlns:r="http://schemas.openxmlformats.org/officeDocument/2006/relationships" r:id="rId3"/>
          <a:extLst>
            <a:ext uri="{FF2B5EF4-FFF2-40B4-BE49-F238E27FC236}">
              <a16:creationId xmlns:a16="http://schemas.microsoft.com/office/drawing/2014/main" id="{D65EBC55-CABD-4FA4-B7AB-A2B7165746C8}"/>
            </a:ext>
          </a:extLst>
        </xdr:cNvPr>
        <xdr:cNvSpPr txBox="1"/>
      </xdr:nvSpPr>
      <xdr:spPr>
        <a:xfrm flipH="1">
          <a:off x="11404601" y="389467"/>
          <a:ext cx="669922" cy="171451"/>
        </a:xfrm>
        <a:prstGeom prst="rect">
          <a:avLst/>
        </a:prstGeom>
        <a:solidFill>
          <a:schemeClr val="accent2"/>
        </a:solidFill>
        <a:ln w="9525" cmpd="sng">
          <a:noFill/>
        </a:ln>
        <a:effectLst>
          <a:outerShdw blurRad="63500" sx="102000" sy="102000" algn="c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chemeClr val="accent1"/>
              </a:solidFill>
              <a:effectLst/>
              <a:latin typeface="+mn-lt"/>
              <a:ea typeface="+mn-ea"/>
              <a:cs typeface="+mn-cs"/>
            </a:rPr>
            <a:t>Contents</a:t>
          </a:r>
          <a:endParaRPr lang="en-AU" sz="700" b="1">
            <a:solidFill>
              <a:schemeClr val="accent1"/>
            </a:solidFill>
            <a:effectLst/>
          </a:endParaRPr>
        </a:p>
      </xdr:txBody>
    </xdr:sp>
    <xdr:clientData/>
  </xdr:twoCellAnchor>
</xdr:wsDr>
</file>

<file path=xl/drawings/drawing28.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9</xdr:col>
      <xdr:colOff>200025</xdr:colOff>
      <xdr:row>1</xdr:row>
      <xdr:rowOff>180975</xdr:rowOff>
    </xdr:from>
    <xdr:to>
      <xdr:col>9</xdr:col>
      <xdr:colOff>869947</xdr:colOff>
      <xdr:row>1</xdr:row>
      <xdr:rowOff>352426</xdr:rowOff>
    </xdr:to>
    <xdr:sp macro="" textlink="">
      <xdr:nvSpPr>
        <xdr:cNvPr id="3" name="TextBox 4">
          <a:hlinkClick xmlns:r="http://schemas.openxmlformats.org/officeDocument/2006/relationships" r:id="rId3"/>
          <a:extLst>
            <a:ext uri="{FF2B5EF4-FFF2-40B4-BE49-F238E27FC236}">
              <a16:creationId xmlns:a16="http://schemas.microsoft.com/office/drawing/2014/main" id="{9F615B87-F7E7-4BCB-A75D-7DC8E2F1E8FB}"/>
            </a:ext>
          </a:extLst>
        </xdr:cNvPr>
        <xdr:cNvSpPr txBox="1"/>
      </xdr:nvSpPr>
      <xdr:spPr>
        <a:xfrm flipH="1">
          <a:off x="13477875" y="371475"/>
          <a:ext cx="669922" cy="171451"/>
        </a:xfrm>
        <a:prstGeom prst="rect">
          <a:avLst/>
        </a:prstGeom>
        <a:solidFill>
          <a:schemeClr val="accent2"/>
        </a:solidFill>
        <a:ln w="9525" cmpd="sng">
          <a:noFill/>
        </a:ln>
        <a:effectLst>
          <a:outerShdw blurRad="63500" sx="102000" sy="102000" algn="c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chemeClr val="accent1"/>
              </a:solidFill>
              <a:effectLst/>
              <a:latin typeface="+mn-lt"/>
              <a:ea typeface="+mn-ea"/>
              <a:cs typeface="+mn-cs"/>
            </a:rPr>
            <a:t>Contents</a:t>
          </a:r>
          <a:endParaRPr lang="en-AU" sz="700" b="1">
            <a:solidFill>
              <a:schemeClr val="accent1"/>
            </a:solidFill>
            <a:effectLst/>
          </a:endParaRPr>
        </a:p>
      </xdr:txBody>
    </xdr:sp>
    <xdr:clientData/>
  </xdr:twoCellAnchor>
</xdr:wsDr>
</file>

<file path=xl/drawings/drawing29.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8</xdr:col>
      <xdr:colOff>200025</xdr:colOff>
      <xdr:row>1</xdr:row>
      <xdr:rowOff>180975</xdr:rowOff>
    </xdr:from>
    <xdr:to>
      <xdr:col>8</xdr:col>
      <xdr:colOff>869947</xdr:colOff>
      <xdr:row>1</xdr:row>
      <xdr:rowOff>352426</xdr:rowOff>
    </xdr:to>
    <xdr:sp macro="" textlink="">
      <xdr:nvSpPr>
        <xdr:cNvPr id="3" name="TextBox 4">
          <a:hlinkClick xmlns:r="http://schemas.openxmlformats.org/officeDocument/2006/relationships" r:id="rId3"/>
          <a:extLst>
            <a:ext uri="{FF2B5EF4-FFF2-40B4-BE49-F238E27FC236}">
              <a16:creationId xmlns:a16="http://schemas.microsoft.com/office/drawing/2014/main" id="{28162242-91E4-4C5D-97D4-DAEF37D60539}"/>
            </a:ext>
          </a:extLst>
        </xdr:cNvPr>
        <xdr:cNvSpPr txBox="1"/>
      </xdr:nvSpPr>
      <xdr:spPr>
        <a:xfrm flipH="1">
          <a:off x="13477875" y="371475"/>
          <a:ext cx="669922" cy="171451"/>
        </a:xfrm>
        <a:prstGeom prst="rect">
          <a:avLst/>
        </a:prstGeom>
        <a:solidFill>
          <a:schemeClr val="accent2"/>
        </a:solidFill>
        <a:ln w="9525" cmpd="sng">
          <a:noFill/>
        </a:ln>
        <a:effectLst>
          <a:outerShdw blurRad="63500" sx="102000" sy="102000" algn="c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chemeClr val="accent1"/>
              </a:solidFill>
              <a:effectLst/>
              <a:latin typeface="+mn-lt"/>
              <a:ea typeface="+mn-ea"/>
              <a:cs typeface="+mn-cs"/>
            </a:rPr>
            <a:t>Contents</a:t>
          </a:r>
          <a:endParaRPr lang="en-AU" sz="700" b="1">
            <a:solidFill>
              <a:schemeClr val="accent1"/>
            </a:solidFill>
            <a:effectLst/>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oneCellAnchor>
    <xdr:from>
      <xdr:col>1</xdr:col>
      <xdr:colOff>222991</xdr:colOff>
      <xdr:row>7</xdr:row>
      <xdr:rowOff>0</xdr:rowOff>
    </xdr:from>
    <xdr:ext cx="414219" cy="425119"/>
    <xdr:pic>
      <xdr:nvPicPr>
        <xdr:cNvPr id="3" name="Info.svg" descr="Info.svg">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0" y="0"/>
          <a:ext cx="414219" cy="425119"/>
        </a:xfrm>
        <a:prstGeom prst="rect">
          <a:avLst/>
        </a:prstGeom>
      </xdr:spPr>
    </xdr:pic>
    <xdr:clientData/>
  </xdr:oneCellAnchor>
  <xdr:oneCellAnchor>
    <xdr:from>
      <xdr:col>1</xdr:col>
      <xdr:colOff>124887</xdr:colOff>
      <xdr:row>10</xdr:row>
      <xdr:rowOff>0</xdr:rowOff>
    </xdr:from>
    <xdr:ext cx="610428" cy="621328"/>
    <xdr:pic>
      <xdr:nvPicPr>
        <xdr:cNvPr id="4" name="P1.svg" descr="P1.svg">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0" y="0"/>
          <a:ext cx="610428" cy="621328"/>
        </a:xfrm>
        <a:prstGeom prst="rect">
          <a:avLst/>
        </a:prstGeom>
      </xdr:spPr>
    </xdr:pic>
    <xdr:clientData/>
  </xdr:oneCellAnchor>
  <xdr:oneCellAnchor>
    <xdr:from>
      <xdr:col>1</xdr:col>
      <xdr:colOff>130337</xdr:colOff>
      <xdr:row>14</xdr:row>
      <xdr:rowOff>0</xdr:rowOff>
    </xdr:from>
    <xdr:ext cx="599527" cy="632229"/>
    <xdr:pic>
      <xdr:nvPicPr>
        <xdr:cNvPr id="5" name="P2.svg" descr="P2.svg">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r:embed="rId8"/>
            </a:ext>
          </a:extLst>
        </a:blip>
        <a:stretch>
          <a:fillRect/>
        </a:stretch>
      </xdr:blipFill>
      <xdr:spPr>
        <a:xfrm>
          <a:off x="0" y="0"/>
          <a:ext cx="599527" cy="632229"/>
        </a:xfrm>
        <a:prstGeom prst="rect">
          <a:avLst/>
        </a:prstGeom>
      </xdr:spPr>
    </xdr:pic>
    <xdr:clientData/>
  </xdr:oneCellAnchor>
  <xdr:oneCellAnchor>
    <xdr:from>
      <xdr:col>1</xdr:col>
      <xdr:colOff>130337</xdr:colOff>
      <xdr:row>19</xdr:row>
      <xdr:rowOff>0</xdr:rowOff>
    </xdr:from>
    <xdr:ext cx="599527" cy="621328"/>
    <xdr:pic>
      <xdr:nvPicPr>
        <xdr:cNvPr id="6" name="P3.svg" descr="P3.svg">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9">
          <a:extLst>
            <a:ext uri="{96DAC541-7B7A-43D3-8B79-37D633B846F1}">
              <asvg:svgBlip xmlns:asvg="http://schemas.microsoft.com/office/drawing/2016/SVG/main" r:embed="rId10"/>
            </a:ext>
          </a:extLst>
        </a:blip>
        <a:stretch>
          <a:fillRect/>
        </a:stretch>
      </xdr:blipFill>
      <xdr:spPr>
        <a:xfrm>
          <a:off x="0" y="0"/>
          <a:ext cx="599527" cy="621328"/>
        </a:xfrm>
        <a:prstGeom prst="rect">
          <a:avLst/>
        </a:prstGeom>
      </xdr:spPr>
    </xdr:pic>
    <xdr:clientData/>
  </xdr:oneCellAnchor>
  <xdr:oneCellAnchor>
    <xdr:from>
      <xdr:col>1</xdr:col>
      <xdr:colOff>124887</xdr:colOff>
      <xdr:row>24</xdr:row>
      <xdr:rowOff>0</xdr:rowOff>
    </xdr:from>
    <xdr:ext cx="610428" cy="610428"/>
    <xdr:pic>
      <xdr:nvPicPr>
        <xdr:cNvPr id="7" name="P4.svg" descr="P4.svg">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1">
          <a:extLst>
            <a:ext uri="{96DAC541-7B7A-43D3-8B79-37D633B846F1}">
              <asvg:svgBlip xmlns:asvg="http://schemas.microsoft.com/office/drawing/2016/SVG/main" r:embed="rId12"/>
            </a:ext>
          </a:extLst>
        </a:blip>
        <a:stretch>
          <a:fillRect/>
        </a:stretch>
      </xdr:blipFill>
      <xdr:spPr>
        <a:xfrm>
          <a:off x="0" y="0"/>
          <a:ext cx="610428" cy="610428"/>
        </a:xfrm>
        <a:prstGeom prst="rect">
          <a:avLst/>
        </a:prstGeom>
      </xdr:spPr>
    </xdr:pic>
    <xdr:clientData/>
  </xdr:oneCellAnchor>
  <xdr:oneCellAnchor>
    <xdr:from>
      <xdr:col>1</xdr:col>
      <xdr:colOff>124887</xdr:colOff>
      <xdr:row>29</xdr:row>
      <xdr:rowOff>0</xdr:rowOff>
    </xdr:from>
    <xdr:ext cx="610428" cy="621328"/>
    <xdr:pic>
      <xdr:nvPicPr>
        <xdr:cNvPr id="8" name="P5.svg" descr="P5.svg">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13">
          <a:extLst>
            <a:ext uri="{96DAC541-7B7A-43D3-8B79-37D633B846F1}">
              <asvg:svgBlip xmlns:asvg="http://schemas.microsoft.com/office/drawing/2016/SVG/main" r:embed="rId14"/>
            </a:ext>
          </a:extLst>
        </a:blip>
        <a:stretch>
          <a:fillRect/>
        </a:stretch>
      </xdr:blipFill>
      <xdr:spPr>
        <a:xfrm>
          <a:off x="0" y="0"/>
          <a:ext cx="610428" cy="621328"/>
        </a:xfrm>
        <a:prstGeom prst="rect">
          <a:avLst/>
        </a:prstGeom>
      </xdr:spPr>
    </xdr:pic>
    <xdr:clientData/>
  </xdr:oneCellAnchor>
  <xdr:twoCellAnchor>
    <xdr:from>
      <xdr:col>2</xdr:col>
      <xdr:colOff>4635500</xdr:colOff>
      <xdr:row>1</xdr:row>
      <xdr:rowOff>219075</xdr:rowOff>
    </xdr:from>
    <xdr:to>
      <xdr:col>2</xdr:col>
      <xdr:colOff>5737222</xdr:colOff>
      <xdr:row>1</xdr:row>
      <xdr:rowOff>396875</xdr:rowOff>
    </xdr:to>
    <xdr:sp macro="" textlink="">
      <xdr:nvSpPr>
        <xdr:cNvPr id="9" name="TextBox 4">
          <a:hlinkClick xmlns:r="http://schemas.openxmlformats.org/officeDocument/2006/relationships" r:id="rId15"/>
          <a:extLst>
            <a:ext uri="{FF2B5EF4-FFF2-40B4-BE49-F238E27FC236}">
              <a16:creationId xmlns:a16="http://schemas.microsoft.com/office/drawing/2014/main" id="{4F1BBF19-E5CB-42B1-9F1D-139B9740C9A6}"/>
            </a:ext>
          </a:extLst>
        </xdr:cNvPr>
        <xdr:cNvSpPr txBox="1"/>
      </xdr:nvSpPr>
      <xdr:spPr>
        <a:xfrm flipH="1">
          <a:off x="5845175" y="409575"/>
          <a:ext cx="1101722" cy="177800"/>
        </a:xfrm>
        <a:prstGeom prst="rect">
          <a:avLst/>
        </a:prstGeom>
        <a:solidFill>
          <a:schemeClr val="accent2"/>
        </a:solidFill>
        <a:ln w="9525" cmpd="sng">
          <a:noFill/>
        </a:ln>
        <a:effectLst>
          <a:outerShdw blurRad="63500" sx="102000" sy="102000" algn="c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chemeClr val="accent1"/>
              </a:solidFill>
              <a:effectLst/>
              <a:latin typeface="+mn-lt"/>
              <a:ea typeface="+mn-ea"/>
              <a:cs typeface="+mn-cs"/>
            </a:rPr>
            <a:t>About this Databook</a:t>
          </a:r>
          <a:endParaRPr lang="en-AU" sz="700" b="1">
            <a:solidFill>
              <a:schemeClr val="accent1"/>
            </a:solidFill>
            <a:effectLst/>
          </a:endParaRPr>
        </a:p>
      </xdr:txBody>
    </xdr:sp>
    <xdr:clientData/>
  </xdr:twoCellAnchor>
</xdr:wsDr>
</file>

<file path=xl/drawings/drawing30.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14</xdr:col>
      <xdr:colOff>200025</xdr:colOff>
      <xdr:row>1</xdr:row>
      <xdr:rowOff>180975</xdr:rowOff>
    </xdr:from>
    <xdr:to>
      <xdr:col>14</xdr:col>
      <xdr:colOff>869947</xdr:colOff>
      <xdr:row>1</xdr:row>
      <xdr:rowOff>352426</xdr:rowOff>
    </xdr:to>
    <xdr:sp macro="" textlink="">
      <xdr:nvSpPr>
        <xdr:cNvPr id="3" name="TextBox 4">
          <a:hlinkClick xmlns:r="http://schemas.openxmlformats.org/officeDocument/2006/relationships" r:id="rId3"/>
          <a:extLst>
            <a:ext uri="{FF2B5EF4-FFF2-40B4-BE49-F238E27FC236}">
              <a16:creationId xmlns:a16="http://schemas.microsoft.com/office/drawing/2014/main" id="{31C2FDB3-1B91-46EC-B202-A76EE2A842CB}"/>
            </a:ext>
          </a:extLst>
        </xdr:cNvPr>
        <xdr:cNvSpPr txBox="1"/>
      </xdr:nvSpPr>
      <xdr:spPr>
        <a:xfrm flipH="1">
          <a:off x="13477875" y="371475"/>
          <a:ext cx="669922" cy="171451"/>
        </a:xfrm>
        <a:prstGeom prst="rect">
          <a:avLst/>
        </a:prstGeom>
        <a:solidFill>
          <a:schemeClr val="accent2"/>
        </a:solidFill>
        <a:ln w="9525" cmpd="sng">
          <a:noFill/>
        </a:ln>
        <a:effectLst>
          <a:outerShdw blurRad="63500" sx="102000" sy="102000" algn="c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chemeClr val="accent1"/>
              </a:solidFill>
              <a:effectLst/>
              <a:latin typeface="+mn-lt"/>
              <a:ea typeface="+mn-ea"/>
              <a:cs typeface="+mn-cs"/>
            </a:rPr>
            <a:t>Contents</a:t>
          </a:r>
          <a:endParaRPr lang="en-AU" sz="700" b="1">
            <a:solidFill>
              <a:schemeClr val="accent1"/>
            </a:solidFill>
            <a:effectLst/>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5</xdr:col>
      <xdr:colOff>282575</xdr:colOff>
      <xdr:row>1</xdr:row>
      <xdr:rowOff>206375</xdr:rowOff>
    </xdr:from>
    <xdr:to>
      <xdr:col>5</xdr:col>
      <xdr:colOff>952497</xdr:colOff>
      <xdr:row>1</xdr:row>
      <xdr:rowOff>377826</xdr:rowOff>
    </xdr:to>
    <xdr:sp macro="" textlink="">
      <xdr:nvSpPr>
        <xdr:cNvPr id="4" name="TextBox 4">
          <a:hlinkClick xmlns:r="http://schemas.openxmlformats.org/officeDocument/2006/relationships" r:id="rId3"/>
          <a:extLst>
            <a:ext uri="{FF2B5EF4-FFF2-40B4-BE49-F238E27FC236}">
              <a16:creationId xmlns:a16="http://schemas.microsoft.com/office/drawing/2014/main" id="{170DD11C-DD44-43A4-B76A-E83F383CDF4C}"/>
            </a:ext>
          </a:extLst>
        </xdr:cNvPr>
        <xdr:cNvSpPr txBox="1"/>
      </xdr:nvSpPr>
      <xdr:spPr>
        <a:xfrm flipH="1">
          <a:off x="7654925" y="396875"/>
          <a:ext cx="669922" cy="171451"/>
        </a:xfrm>
        <a:prstGeom prst="rect">
          <a:avLst/>
        </a:prstGeom>
        <a:solidFill>
          <a:schemeClr val="accent2"/>
        </a:solidFill>
        <a:ln w="9525" cmpd="sng">
          <a:noFill/>
        </a:ln>
        <a:effectLst>
          <a:outerShdw blurRad="63500" sx="102000" sy="102000" algn="c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chemeClr val="accent1"/>
              </a:solidFill>
              <a:effectLst/>
              <a:latin typeface="+mn-lt"/>
              <a:ea typeface="+mn-ea"/>
              <a:cs typeface="+mn-cs"/>
            </a:rPr>
            <a:t>Contents</a:t>
          </a:r>
          <a:endParaRPr lang="en-AU" sz="700" b="1">
            <a:solidFill>
              <a:schemeClr val="accent1"/>
            </a:solidFill>
            <a:effectLst/>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6</xdr:col>
      <xdr:colOff>3781425</xdr:colOff>
      <xdr:row>1</xdr:row>
      <xdr:rowOff>219075</xdr:rowOff>
    </xdr:from>
    <xdr:to>
      <xdr:col>6</xdr:col>
      <xdr:colOff>4451347</xdr:colOff>
      <xdr:row>1</xdr:row>
      <xdr:rowOff>390526</xdr:rowOff>
    </xdr:to>
    <xdr:sp macro="" textlink="">
      <xdr:nvSpPr>
        <xdr:cNvPr id="5" name="TextBox 4">
          <a:hlinkClick xmlns:r="http://schemas.openxmlformats.org/officeDocument/2006/relationships" r:id="rId3"/>
          <a:extLst>
            <a:ext uri="{FF2B5EF4-FFF2-40B4-BE49-F238E27FC236}">
              <a16:creationId xmlns:a16="http://schemas.microsoft.com/office/drawing/2014/main" id="{27042492-8B47-4576-A4EC-409D9646DAD1}"/>
            </a:ext>
          </a:extLst>
        </xdr:cNvPr>
        <xdr:cNvSpPr txBox="1"/>
      </xdr:nvSpPr>
      <xdr:spPr>
        <a:xfrm flipH="1">
          <a:off x="13963650" y="409575"/>
          <a:ext cx="669922" cy="171451"/>
        </a:xfrm>
        <a:prstGeom prst="rect">
          <a:avLst/>
        </a:prstGeom>
        <a:solidFill>
          <a:schemeClr val="accent2"/>
        </a:solidFill>
        <a:ln w="9525" cmpd="sng">
          <a:noFill/>
        </a:ln>
        <a:effectLst>
          <a:outerShdw blurRad="63500" sx="102000" sy="102000" algn="c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chemeClr val="accent1"/>
              </a:solidFill>
              <a:effectLst/>
              <a:latin typeface="+mn-lt"/>
              <a:ea typeface="+mn-ea"/>
              <a:cs typeface="+mn-cs"/>
            </a:rPr>
            <a:t>Contents</a:t>
          </a:r>
          <a:endParaRPr lang="en-AU" sz="700" b="1">
            <a:solidFill>
              <a:schemeClr val="accent1"/>
            </a:solidFill>
            <a:effectLst/>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5</xdr:col>
      <xdr:colOff>631824</xdr:colOff>
      <xdr:row>1</xdr:row>
      <xdr:rowOff>200026</xdr:rowOff>
    </xdr:from>
    <xdr:to>
      <xdr:col>6</xdr:col>
      <xdr:colOff>631821</xdr:colOff>
      <xdr:row>1</xdr:row>
      <xdr:rowOff>371476</xdr:rowOff>
    </xdr:to>
    <xdr:sp macro="" textlink="">
      <xdr:nvSpPr>
        <xdr:cNvPr id="4" name="TextBox 4">
          <a:hlinkClick xmlns:r="http://schemas.openxmlformats.org/officeDocument/2006/relationships" r:id="rId3"/>
          <a:extLst>
            <a:ext uri="{FF2B5EF4-FFF2-40B4-BE49-F238E27FC236}">
              <a16:creationId xmlns:a16="http://schemas.microsoft.com/office/drawing/2014/main" id="{504CF742-A4BD-4F5D-888D-F152A8AD7D4C}"/>
            </a:ext>
          </a:extLst>
        </xdr:cNvPr>
        <xdr:cNvSpPr txBox="1"/>
      </xdr:nvSpPr>
      <xdr:spPr>
        <a:xfrm flipH="1">
          <a:off x="5727699" y="390526"/>
          <a:ext cx="638172" cy="171450"/>
        </a:xfrm>
        <a:prstGeom prst="rect">
          <a:avLst/>
        </a:prstGeom>
        <a:solidFill>
          <a:schemeClr val="accent2"/>
        </a:solidFill>
        <a:ln w="9525" cmpd="sng">
          <a:noFill/>
        </a:ln>
        <a:effectLst>
          <a:outerShdw blurRad="63500" sx="102000" sy="102000" algn="c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chemeClr val="accent1"/>
              </a:solidFill>
              <a:effectLst/>
              <a:latin typeface="+mn-lt"/>
              <a:ea typeface="+mn-ea"/>
              <a:cs typeface="+mn-cs"/>
            </a:rPr>
            <a:t>Contents</a:t>
          </a:r>
          <a:endParaRPr lang="en-AU" sz="700" b="1">
            <a:solidFill>
              <a:schemeClr val="accent1"/>
            </a:solidFill>
            <a:effectLst/>
          </a:endParaRP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9</xdr:col>
      <xdr:colOff>457200</xdr:colOff>
      <xdr:row>1</xdr:row>
      <xdr:rowOff>190500</xdr:rowOff>
    </xdr:from>
    <xdr:to>
      <xdr:col>9</xdr:col>
      <xdr:colOff>1127122</xdr:colOff>
      <xdr:row>1</xdr:row>
      <xdr:rowOff>361951</xdr:rowOff>
    </xdr:to>
    <xdr:sp macro="" textlink="">
      <xdr:nvSpPr>
        <xdr:cNvPr id="5" name="TextBox 4">
          <a:hlinkClick xmlns:r="http://schemas.openxmlformats.org/officeDocument/2006/relationships" r:id="rId3"/>
          <a:extLst>
            <a:ext uri="{FF2B5EF4-FFF2-40B4-BE49-F238E27FC236}">
              <a16:creationId xmlns:a16="http://schemas.microsoft.com/office/drawing/2014/main" id="{7E91EB18-4597-4AE3-A04A-79DB359BE518}"/>
            </a:ext>
          </a:extLst>
        </xdr:cNvPr>
        <xdr:cNvSpPr txBox="1"/>
      </xdr:nvSpPr>
      <xdr:spPr>
        <a:xfrm flipH="1">
          <a:off x="14935200" y="381000"/>
          <a:ext cx="669922" cy="171451"/>
        </a:xfrm>
        <a:prstGeom prst="rect">
          <a:avLst/>
        </a:prstGeom>
        <a:solidFill>
          <a:schemeClr val="accent2"/>
        </a:solidFill>
        <a:ln w="9525" cmpd="sng">
          <a:noFill/>
        </a:ln>
        <a:effectLst>
          <a:outerShdw blurRad="63500" sx="102000" sy="102000" algn="c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chemeClr val="accent1"/>
              </a:solidFill>
              <a:effectLst/>
              <a:latin typeface="+mn-lt"/>
              <a:ea typeface="+mn-ea"/>
              <a:cs typeface="+mn-cs"/>
            </a:rPr>
            <a:t>Contents</a:t>
          </a:r>
          <a:endParaRPr lang="en-AU" sz="700" b="1">
            <a:solidFill>
              <a:schemeClr val="accent1"/>
            </a:solidFill>
            <a:effectLst/>
          </a:endParaRP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16</xdr:col>
      <xdr:colOff>200025</xdr:colOff>
      <xdr:row>1</xdr:row>
      <xdr:rowOff>180975</xdr:rowOff>
    </xdr:from>
    <xdr:to>
      <xdr:col>16</xdr:col>
      <xdr:colOff>869947</xdr:colOff>
      <xdr:row>1</xdr:row>
      <xdr:rowOff>352426</xdr:rowOff>
    </xdr:to>
    <xdr:sp macro="" textlink="">
      <xdr:nvSpPr>
        <xdr:cNvPr id="5" name="TextBox 4">
          <a:hlinkClick xmlns:r="http://schemas.openxmlformats.org/officeDocument/2006/relationships" r:id="rId3"/>
          <a:extLst>
            <a:ext uri="{FF2B5EF4-FFF2-40B4-BE49-F238E27FC236}">
              <a16:creationId xmlns:a16="http://schemas.microsoft.com/office/drawing/2014/main" id="{C8FA3F59-1184-4DA6-BD70-B1F164D9E3D0}"/>
            </a:ext>
          </a:extLst>
        </xdr:cNvPr>
        <xdr:cNvSpPr txBox="1"/>
      </xdr:nvSpPr>
      <xdr:spPr>
        <a:xfrm flipH="1">
          <a:off x="18449925" y="371475"/>
          <a:ext cx="669922" cy="171451"/>
        </a:xfrm>
        <a:prstGeom prst="rect">
          <a:avLst/>
        </a:prstGeom>
        <a:solidFill>
          <a:schemeClr val="accent2"/>
        </a:solidFill>
        <a:ln w="9525" cmpd="sng">
          <a:noFill/>
        </a:ln>
        <a:effectLst>
          <a:outerShdw blurRad="63500" sx="102000" sy="102000" algn="c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chemeClr val="accent1"/>
              </a:solidFill>
              <a:effectLst/>
              <a:latin typeface="+mn-lt"/>
              <a:ea typeface="+mn-ea"/>
              <a:cs typeface="+mn-cs"/>
            </a:rPr>
            <a:t>Contents</a:t>
          </a:r>
          <a:endParaRPr lang="en-AU" sz="700" b="1">
            <a:solidFill>
              <a:schemeClr val="accent1"/>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xdr:col>
      <xdr:colOff>50000</xdr:colOff>
      <xdr:row>1</xdr:row>
      <xdr:rowOff>51452</xdr:rowOff>
    </xdr:from>
    <xdr:ext cx="675249" cy="837158"/>
    <xdr:pic>
      <xdr:nvPicPr>
        <xdr:cNvPr id="2" name="Picture2.svg" descr="Picture2.sv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675249" cy="837158"/>
        </a:xfrm>
        <a:prstGeom prst="rect">
          <a:avLst/>
        </a:prstGeom>
      </xdr:spPr>
    </xdr:pic>
    <xdr:clientData/>
  </xdr:oneCellAnchor>
  <xdr:twoCellAnchor>
    <xdr:from>
      <xdr:col>17</xdr:col>
      <xdr:colOff>200025</xdr:colOff>
      <xdr:row>1</xdr:row>
      <xdr:rowOff>180975</xdr:rowOff>
    </xdr:from>
    <xdr:to>
      <xdr:col>17</xdr:col>
      <xdr:colOff>869947</xdr:colOff>
      <xdr:row>1</xdr:row>
      <xdr:rowOff>352426</xdr:rowOff>
    </xdr:to>
    <xdr:sp macro="" textlink="">
      <xdr:nvSpPr>
        <xdr:cNvPr id="3" name="TextBox 4">
          <a:hlinkClick xmlns:r="http://schemas.openxmlformats.org/officeDocument/2006/relationships" r:id="rId3"/>
          <a:extLst>
            <a:ext uri="{FF2B5EF4-FFF2-40B4-BE49-F238E27FC236}">
              <a16:creationId xmlns:a16="http://schemas.microsoft.com/office/drawing/2014/main" id="{A5BD04A1-81DF-4C82-90BC-7DDFD115E119}"/>
            </a:ext>
          </a:extLst>
        </xdr:cNvPr>
        <xdr:cNvSpPr txBox="1"/>
      </xdr:nvSpPr>
      <xdr:spPr>
        <a:xfrm flipH="1">
          <a:off x="17440275" y="371475"/>
          <a:ext cx="669922" cy="171451"/>
        </a:xfrm>
        <a:prstGeom prst="rect">
          <a:avLst/>
        </a:prstGeom>
        <a:solidFill>
          <a:schemeClr val="accent2"/>
        </a:solidFill>
        <a:ln w="9525" cmpd="sng">
          <a:noFill/>
        </a:ln>
        <a:effectLst>
          <a:outerShdw blurRad="63500" sx="102000" sy="102000" algn="ctr"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AU" sz="700" b="1" i="0" baseline="0">
              <a:solidFill>
                <a:schemeClr val="accent1"/>
              </a:solidFill>
              <a:effectLst/>
              <a:latin typeface="+mn-lt"/>
              <a:ea typeface="+mn-ea"/>
              <a:cs typeface="+mn-cs"/>
            </a:rPr>
            <a:t>Contents</a:t>
          </a:r>
          <a:endParaRPr lang="en-AU" sz="700" b="1">
            <a:solidFill>
              <a:schemeClr val="accent1"/>
            </a:solidFill>
            <a:effectLst/>
          </a:endParaRPr>
        </a:p>
      </xdr:txBody>
    </xdr:sp>
    <xdr:clientData/>
  </xdr:twoCellAnchor>
</xdr:wsDr>
</file>

<file path=xl/theme/theme1.xml><?xml version="1.0" encoding="utf-8"?>
<a:theme xmlns:a="http://schemas.openxmlformats.org/drawingml/2006/main" name="Theme1S32">
  <a:themeElements>
    <a:clrScheme name="South32 PPT 2021">
      <a:dk1>
        <a:srgbClr val="303C42"/>
      </a:dk1>
      <a:lt1>
        <a:srgbClr val="FFFFFF"/>
      </a:lt1>
      <a:dk2>
        <a:srgbClr val="C0C4C6"/>
      </a:dk2>
      <a:lt2>
        <a:srgbClr val="838A8E"/>
      </a:lt2>
      <a:accent1>
        <a:srgbClr val="303C42"/>
      </a:accent1>
      <a:accent2>
        <a:srgbClr val="FFF20F"/>
      </a:accent2>
      <a:accent3>
        <a:srgbClr val="968C83"/>
      </a:accent3>
      <a:accent4>
        <a:srgbClr val="A15A95"/>
      </a:accent4>
      <a:accent5>
        <a:srgbClr val="758CC0"/>
      </a:accent5>
      <a:accent6>
        <a:srgbClr val="008755"/>
      </a:accent6>
      <a:hlink>
        <a:srgbClr val="758CC0"/>
      </a:hlink>
      <a:folHlink>
        <a:srgbClr val="000000"/>
      </a:folHlink>
    </a:clrScheme>
    <a:fontScheme name="South32">
      <a:majorFont>
        <a:latin typeface="ARS Maquette Pro Black"/>
        <a:ea typeface=""/>
        <a:cs typeface=""/>
      </a:majorFont>
      <a:minorFont>
        <a:latin typeface="ARS Maquette Pro Ligh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Theme1S32" id="{17E2226C-A5EE-4B0D-B5B8-9815659DF6F7}" vid="{7B15BB7E-1297-443C-9A7A-F6B91BF61F38}"/>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8" Type="http://schemas.openxmlformats.org/officeDocument/2006/relationships/hyperlink" Target="https://www.south32.net/docs/default-source/general-library/corporate-governance/policies/risk-management-policy-(english).pdf?sfvrsn=10658a52_1" TargetMode="External"/><Relationship Id="rId13" Type="http://schemas.openxmlformats.org/officeDocument/2006/relationships/hyperlink" Target="https://www.south32.net/sustainability/environment/tailings/tailings-storage-facilities" TargetMode="External"/><Relationship Id="rId3" Type="http://schemas.openxmlformats.org/officeDocument/2006/relationships/hyperlink" Target="https://www.south32.net/docs/default-source/general-library/corporate-governance/policies/sustainability-policy-(english).pdf?sfvrsn=1756ebb_2" TargetMode="External"/><Relationship Id="rId7" Type="http://schemas.openxmlformats.org/officeDocument/2006/relationships/hyperlink" Target="https://www.south32.net/docs/default-source/general-library/corporate-governance/policies/inclusion-and-diversity-policy-english.pdf?sfvrsn=c7bc0519_15" TargetMode="External"/><Relationship Id="rId12" Type="http://schemas.openxmlformats.org/officeDocument/2006/relationships/hyperlink" Target="https://www.south32.net/docs/default-source/general-library/other-reports/wgea-2025-26-executive-summary---south32-corporate-group.pdf?sfvrsn=3a5fb9ea_3" TargetMode="External"/><Relationship Id="rId17" Type="http://schemas.openxmlformats.org/officeDocument/2006/relationships/drawing" Target="../drawings/drawing4.xml"/><Relationship Id="rId2" Type="http://schemas.openxmlformats.org/officeDocument/2006/relationships/hyperlink" Target="https://www.south32.net/investors/annual-reporting-suite" TargetMode="External"/><Relationship Id="rId16" Type="http://schemas.openxmlformats.org/officeDocument/2006/relationships/hyperlink" Target="https://www.south32.net/sustainability/environment/tailings/tailings-storage-facilities" TargetMode="External"/><Relationship Id="rId1" Type="http://schemas.openxmlformats.org/officeDocument/2006/relationships/hyperlink" Target="https://www.south32.net/investors/annual-reporting-suite" TargetMode="External"/><Relationship Id="rId6" Type="http://schemas.openxmlformats.org/officeDocument/2006/relationships/hyperlink" Target="https://www.south32.net/about-us/corporate-governance/anti-bribery-corruption" TargetMode="External"/><Relationship Id="rId11" Type="http://schemas.openxmlformats.org/officeDocument/2006/relationships/hyperlink" Target="https://www.south32.net/about-us/corporate-governance/corporate-governance-documents" TargetMode="External"/><Relationship Id="rId5" Type="http://schemas.openxmlformats.org/officeDocument/2006/relationships/hyperlink" Target="https://www.south32.net/docs/default-source/general-library/corporate-governance/cobc/addendum-to-our-speak-up-policy-(australia).pdf?sfvrsn=7cefbd6b_1" TargetMode="External"/><Relationship Id="rId15" Type="http://schemas.openxmlformats.org/officeDocument/2006/relationships/hyperlink" Target="https://unglobalcompact.org/what-is-gc/participants/136830-SOUTH32-Limited" TargetMode="External"/><Relationship Id="rId10" Type="http://schemas.openxmlformats.org/officeDocument/2006/relationships/hyperlink" Target="https://www.south32.net/sustainability/sustainability-approach" TargetMode="External"/><Relationship Id="rId4" Type="http://schemas.openxmlformats.org/officeDocument/2006/relationships/hyperlink" Target="https://www.south32.net/about-us/corporate-governance/code-of-business-conduct" TargetMode="External"/><Relationship Id="rId9" Type="http://schemas.openxmlformats.org/officeDocument/2006/relationships/hyperlink" Target="https://www.south32.net/suppliers" TargetMode="External"/><Relationship Id="rId14" Type="http://schemas.openxmlformats.org/officeDocument/2006/relationships/hyperlink" Target="https://www.south32.net/docs/default-source/general-library/indigenous-and-tribal-peoples-cultural-heritage/innovate-rap-2024-26.pdf?sfvrsn=eb2254ef_4"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Z49"/>
  <sheetViews>
    <sheetView tabSelected="1" showRuler="0" workbookViewId="0">
      <selection sqref="A1:K29"/>
    </sheetView>
  </sheetViews>
  <sheetFormatPr defaultColWidth="0" defaultRowHeight="12.5" zeroHeight="1"/>
  <cols>
    <col min="1" max="8" width="13.7265625" customWidth="1"/>
    <col min="9" max="9" width="3.453125" customWidth="1"/>
    <col min="10" max="10" width="13.7265625" customWidth="1"/>
    <col min="11" max="11" width="3.26953125" customWidth="1"/>
    <col min="12" max="25" width="13.7265625" hidden="1" customWidth="1"/>
    <col min="26" max="26" width="17.54296875" style="39" hidden="1" customWidth="1"/>
    <col min="27" max="16384" width="13.7265625" style="39" hidden="1"/>
  </cols>
  <sheetData>
    <row r="1" spans="1:11" ht="16.75" customHeight="1">
      <c r="A1" s="777" t="s">
        <v>0</v>
      </c>
      <c r="B1" s="778"/>
      <c r="C1" s="778"/>
      <c r="D1" s="778"/>
      <c r="E1" s="778"/>
      <c r="F1" s="778"/>
      <c r="G1" s="778"/>
      <c r="H1" s="778"/>
      <c r="I1" s="778"/>
      <c r="J1" s="778"/>
      <c r="K1" s="778"/>
    </row>
    <row r="2" spans="1:11" ht="16.75" customHeight="1">
      <c r="A2" s="777"/>
      <c r="B2" s="778"/>
      <c r="C2" s="778"/>
      <c r="D2" s="778"/>
      <c r="E2" s="778"/>
      <c r="F2" s="778"/>
      <c r="G2" s="778"/>
      <c r="H2" s="778"/>
      <c r="I2" s="778"/>
      <c r="J2" s="778"/>
      <c r="K2" s="778"/>
    </row>
    <row r="3" spans="1:11" ht="16.75" customHeight="1">
      <c r="A3" s="778"/>
      <c r="B3" s="778"/>
      <c r="C3" s="778"/>
      <c r="D3" s="778"/>
      <c r="E3" s="778"/>
      <c r="F3" s="778"/>
      <c r="G3" s="778"/>
      <c r="H3" s="778"/>
      <c r="I3" s="778"/>
      <c r="J3" s="778"/>
      <c r="K3" s="778"/>
    </row>
    <row r="4" spans="1:11" ht="16.75" customHeight="1">
      <c r="A4" s="778"/>
      <c r="B4" s="778"/>
      <c r="C4" s="778"/>
      <c r="D4" s="778"/>
      <c r="E4" s="778"/>
      <c r="F4" s="778"/>
      <c r="G4" s="778"/>
      <c r="H4" s="778"/>
      <c r="I4" s="778"/>
      <c r="J4" s="778"/>
      <c r="K4" s="778"/>
    </row>
    <row r="5" spans="1:11" ht="16.75" customHeight="1">
      <c r="A5" s="778"/>
      <c r="B5" s="778"/>
      <c r="C5" s="778"/>
      <c r="D5" s="778"/>
      <c r="E5" s="778"/>
      <c r="F5" s="778"/>
      <c r="G5" s="778"/>
      <c r="H5" s="778"/>
      <c r="I5" s="778"/>
      <c r="J5" s="778"/>
      <c r="K5" s="778"/>
    </row>
    <row r="6" spans="1:11" ht="16.75" customHeight="1">
      <c r="A6" s="778"/>
      <c r="B6" s="778"/>
      <c r="C6" s="778"/>
      <c r="D6" s="778"/>
      <c r="E6" s="778"/>
      <c r="F6" s="778"/>
      <c r="G6" s="778"/>
      <c r="H6" s="778"/>
      <c r="I6" s="778"/>
      <c r="J6" s="778"/>
      <c r="K6" s="778"/>
    </row>
    <row r="7" spans="1:11" ht="16.75" customHeight="1">
      <c r="A7" s="778"/>
      <c r="B7" s="778"/>
      <c r="C7" s="778"/>
      <c r="D7" s="778"/>
      <c r="E7" s="778"/>
      <c r="F7" s="778"/>
      <c r="G7" s="778"/>
      <c r="H7" s="778"/>
      <c r="I7" s="778"/>
      <c r="J7" s="778"/>
      <c r="K7" s="778"/>
    </row>
    <row r="8" spans="1:11" ht="16.75" customHeight="1">
      <c r="A8" s="778"/>
      <c r="B8" s="778"/>
      <c r="C8" s="778"/>
      <c r="D8" s="778"/>
      <c r="E8" s="778"/>
      <c r="F8" s="778"/>
      <c r="G8" s="778"/>
      <c r="H8" s="778"/>
      <c r="I8" s="778"/>
      <c r="J8" s="778"/>
      <c r="K8" s="778"/>
    </row>
    <row r="9" spans="1:11" ht="16.75" customHeight="1">
      <c r="A9" s="778"/>
      <c r="B9" s="778"/>
      <c r="C9" s="778"/>
      <c r="D9" s="778"/>
      <c r="E9" s="778"/>
      <c r="F9" s="778"/>
      <c r="G9" s="778"/>
      <c r="H9" s="778"/>
      <c r="I9" s="778"/>
      <c r="J9" s="778"/>
      <c r="K9" s="778"/>
    </row>
    <row r="10" spans="1:11" ht="16.75" customHeight="1">
      <c r="A10" s="778"/>
      <c r="B10" s="778"/>
      <c r="C10" s="778"/>
      <c r="D10" s="778"/>
      <c r="E10" s="778"/>
      <c r="F10" s="778"/>
      <c r="G10" s="778"/>
      <c r="H10" s="778"/>
      <c r="I10" s="778"/>
      <c r="J10" s="778"/>
      <c r="K10" s="778"/>
    </row>
    <row r="11" spans="1:11" ht="16.75" customHeight="1">
      <c r="A11" s="778"/>
      <c r="B11" s="778"/>
      <c r="C11" s="778"/>
      <c r="D11" s="778"/>
      <c r="E11" s="778"/>
      <c r="F11" s="778"/>
      <c r="G11" s="778"/>
      <c r="H11" s="778"/>
      <c r="I11" s="778"/>
      <c r="J11" s="778"/>
      <c r="K11" s="778"/>
    </row>
    <row r="12" spans="1:11" ht="16.75" customHeight="1">
      <c r="A12" s="778"/>
      <c r="B12" s="778"/>
      <c r="C12" s="778"/>
      <c r="D12" s="778"/>
      <c r="E12" s="778"/>
      <c r="F12" s="778"/>
      <c r="G12" s="778"/>
      <c r="H12" s="778"/>
      <c r="I12" s="778"/>
      <c r="J12" s="778"/>
      <c r="K12" s="778"/>
    </row>
    <row r="13" spans="1:11" ht="16.75" customHeight="1">
      <c r="A13" s="778"/>
      <c r="B13" s="778"/>
      <c r="C13" s="778"/>
      <c r="D13" s="778"/>
      <c r="E13" s="778"/>
      <c r="F13" s="778"/>
      <c r="G13" s="778"/>
      <c r="H13" s="778"/>
      <c r="I13" s="778"/>
      <c r="J13" s="778"/>
      <c r="K13" s="778"/>
    </row>
    <row r="14" spans="1:11" ht="16.75" customHeight="1">
      <c r="A14" s="778"/>
      <c r="B14" s="778"/>
      <c r="C14" s="778"/>
      <c r="D14" s="778"/>
      <c r="E14" s="778"/>
      <c r="F14" s="778"/>
      <c r="G14" s="778"/>
      <c r="H14" s="778"/>
      <c r="I14" s="778"/>
      <c r="J14" s="778"/>
      <c r="K14" s="778"/>
    </row>
    <row r="15" spans="1:11" ht="16.75" customHeight="1">
      <c r="A15" s="778"/>
      <c r="B15" s="778"/>
      <c r="C15" s="778"/>
      <c r="D15" s="778"/>
      <c r="E15" s="778"/>
      <c r="F15" s="778"/>
      <c r="G15" s="778"/>
      <c r="H15" s="778"/>
      <c r="I15" s="778"/>
      <c r="J15" s="778"/>
      <c r="K15" s="778"/>
    </row>
    <row r="16" spans="1:11" ht="16.75" customHeight="1">
      <c r="A16" s="778"/>
      <c r="B16" s="778"/>
      <c r="C16" s="778"/>
      <c r="D16" s="778"/>
      <c r="E16" s="778"/>
      <c r="F16" s="778"/>
      <c r="G16" s="778"/>
      <c r="H16" s="778"/>
      <c r="I16" s="778"/>
      <c r="J16" s="778"/>
      <c r="K16" s="778"/>
    </row>
    <row r="17" spans="1:11" ht="16.75" customHeight="1">
      <c r="A17" s="778"/>
      <c r="B17" s="778"/>
      <c r="C17" s="778"/>
      <c r="D17" s="778"/>
      <c r="E17" s="778"/>
      <c r="F17" s="778"/>
      <c r="G17" s="778"/>
      <c r="H17" s="778"/>
      <c r="I17" s="778"/>
      <c r="J17" s="778"/>
      <c r="K17" s="778"/>
    </row>
    <row r="18" spans="1:11" ht="16.75" customHeight="1">
      <c r="A18" s="778"/>
      <c r="B18" s="778"/>
      <c r="C18" s="778"/>
      <c r="D18" s="778"/>
      <c r="E18" s="778"/>
      <c r="F18" s="778"/>
      <c r="G18" s="778"/>
      <c r="H18" s="778"/>
      <c r="I18" s="778"/>
      <c r="J18" s="778"/>
      <c r="K18" s="778"/>
    </row>
    <row r="19" spans="1:11" ht="16.75" customHeight="1">
      <c r="A19" s="778"/>
      <c r="B19" s="778"/>
      <c r="C19" s="778"/>
      <c r="D19" s="778"/>
      <c r="E19" s="778"/>
      <c r="F19" s="778"/>
      <c r="G19" s="778"/>
      <c r="H19" s="778"/>
      <c r="I19" s="778"/>
      <c r="J19" s="778"/>
      <c r="K19" s="778"/>
    </row>
    <row r="20" spans="1:11" ht="16.75" customHeight="1">
      <c r="A20" s="778"/>
      <c r="B20" s="778"/>
      <c r="C20" s="778"/>
      <c r="D20" s="778"/>
      <c r="E20" s="778"/>
      <c r="F20" s="778"/>
      <c r="G20" s="778"/>
      <c r="H20" s="778"/>
      <c r="I20" s="778"/>
      <c r="J20" s="778"/>
      <c r="K20" s="778"/>
    </row>
    <row r="21" spans="1:11" ht="16.75" customHeight="1">
      <c r="A21" s="778"/>
      <c r="B21" s="778"/>
      <c r="C21" s="778"/>
      <c r="D21" s="778"/>
      <c r="E21" s="778"/>
      <c r="F21" s="778"/>
      <c r="G21" s="778"/>
      <c r="H21" s="778"/>
      <c r="I21" s="778"/>
      <c r="J21" s="778"/>
      <c r="K21" s="778"/>
    </row>
    <row r="22" spans="1:11" ht="16.75" customHeight="1">
      <c r="A22" s="778"/>
      <c r="B22" s="778"/>
      <c r="C22" s="778"/>
      <c r="D22" s="778"/>
      <c r="E22" s="778"/>
      <c r="F22" s="778"/>
      <c r="G22" s="778"/>
      <c r="H22" s="778"/>
      <c r="I22" s="778"/>
      <c r="J22" s="778"/>
      <c r="K22" s="778"/>
    </row>
    <row r="23" spans="1:11" ht="16.75" customHeight="1">
      <c r="A23" s="778"/>
      <c r="B23" s="778"/>
      <c r="C23" s="778"/>
      <c r="D23" s="778"/>
      <c r="E23" s="778"/>
      <c r="F23" s="778"/>
      <c r="G23" s="778"/>
      <c r="H23" s="778"/>
      <c r="I23" s="778"/>
      <c r="J23" s="778"/>
      <c r="K23" s="778"/>
    </row>
    <row r="24" spans="1:11" ht="16.75" customHeight="1">
      <c r="A24" s="778"/>
      <c r="B24" s="778"/>
      <c r="C24" s="778"/>
      <c r="D24" s="778"/>
      <c r="E24" s="778"/>
      <c r="F24" s="778"/>
      <c r="G24" s="778"/>
      <c r="H24" s="778"/>
      <c r="I24" s="778"/>
      <c r="J24" s="778"/>
      <c r="K24" s="778"/>
    </row>
    <row r="25" spans="1:11" ht="16.75" customHeight="1">
      <c r="A25" s="778"/>
      <c r="B25" s="778"/>
      <c r="C25" s="778"/>
      <c r="D25" s="778"/>
      <c r="E25" s="778"/>
      <c r="F25" s="778"/>
      <c r="G25" s="778"/>
      <c r="H25" s="778"/>
      <c r="I25" s="778"/>
      <c r="J25" s="778"/>
      <c r="K25" s="778"/>
    </row>
    <row r="26" spans="1:11" ht="16.75" customHeight="1">
      <c r="A26" s="778"/>
      <c r="B26" s="778"/>
      <c r="C26" s="778"/>
      <c r="D26" s="778"/>
      <c r="E26" s="778"/>
      <c r="F26" s="778"/>
      <c r="G26" s="778"/>
      <c r="H26" s="778"/>
      <c r="I26" s="778"/>
      <c r="J26" s="778"/>
      <c r="K26" s="778"/>
    </row>
    <row r="27" spans="1:11" ht="16.75" customHeight="1">
      <c r="A27" s="778"/>
      <c r="B27" s="778"/>
      <c r="C27" s="778"/>
      <c r="D27" s="778"/>
      <c r="E27" s="778"/>
      <c r="F27" s="778"/>
      <c r="G27" s="778"/>
      <c r="H27" s="778"/>
      <c r="I27" s="778"/>
      <c r="J27" s="778"/>
      <c r="K27" s="778"/>
    </row>
    <row r="28" spans="1:11" ht="16.75" customHeight="1">
      <c r="A28" s="778"/>
      <c r="B28" s="778"/>
      <c r="C28" s="778"/>
      <c r="D28" s="778"/>
      <c r="E28" s="778"/>
      <c r="F28" s="778"/>
      <c r="G28" s="778"/>
      <c r="H28" s="778"/>
      <c r="I28" s="778"/>
      <c r="J28" s="778"/>
      <c r="K28" s="778"/>
    </row>
    <row r="29" spans="1:11" ht="35.5" customHeight="1">
      <c r="A29" s="778"/>
      <c r="B29" s="778"/>
      <c r="C29" s="778"/>
      <c r="D29" s="778"/>
      <c r="E29" s="778"/>
      <c r="F29" s="778"/>
      <c r="G29" s="778"/>
      <c r="H29" s="778"/>
      <c r="I29" s="778"/>
      <c r="J29" s="778"/>
      <c r="K29" s="778"/>
    </row>
    <row r="30" spans="1:11" ht="15" hidden="1" customHeight="1"/>
    <row r="31" spans="1:11" ht="15" hidden="1" customHeight="1"/>
    <row r="32" spans="1:11"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sheetData>
  <sheetProtection algorithmName="SHA-512" hashValue="oQvskigKol70xgDTMuHWXURlcqzg8YaYc6pYWnorec9q1EZUHoLiw3FsYIDEAnYRS118PjVZFQ/VWB9GUIg4Sw==" saltValue="JewW/7TY4V37x7lT/oFnwA==" spinCount="100000" sheet="1" objects="1" scenarios="1"/>
  <mergeCells count="1">
    <mergeCell ref="A1:K29"/>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F7F00"/>
  </sheetPr>
  <dimension ref="A1:H48"/>
  <sheetViews>
    <sheetView showGridLines="0" showRuler="0" workbookViewId="0">
      <selection activeCell="C7" sqref="C7"/>
    </sheetView>
  </sheetViews>
  <sheetFormatPr defaultColWidth="0" defaultRowHeight="12.5" zeroHeight="1"/>
  <cols>
    <col min="1" max="1" width="4.1796875" style="28" customWidth="1"/>
    <col min="2" max="2" width="31.453125" style="28" customWidth="1"/>
    <col min="3" max="5" width="13.7265625" style="28" customWidth="1"/>
    <col min="6" max="7" width="12.453125" style="28" customWidth="1"/>
    <col min="8" max="8" width="7.453125" style="28" customWidth="1"/>
    <col min="9" max="26" width="13.7265625" style="28" hidden="1" customWidth="1"/>
    <col min="27" max="16384" width="13.7265625" style="28" hidden="1"/>
  </cols>
  <sheetData>
    <row r="1" spans="1:8" ht="15" customHeight="1">
      <c r="A1" s="36"/>
      <c r="B1" s="36"/>
      <c r="C1" s="36"/>
      <c r="D1" s="36"/>
      <c r="E1" s="36"/>
      <c r="F1" s="36"/>
      <c r="G1" s="36"/>
      <c r="H1" s="36"/>
    </row>
    <row r="2" spans="1:8" ht="74.150000000000006" customHeight="1">
      <c r="A2" s="36"/>
      <c r="B2" s="31"/>
      <c r="C2" s="31"/>
      <c r="D2" s="31"/>
      <c r="E2" s="31"/>
      <c r="F2" s="151"/>
      <c r="G2" s="41" t="s">
        <v>1</v>
      </c>
      <c r="H2" s="31"/>
    </row>
    <row r="3" spans="1:8" ht="15" customHeight="1">
      <c r="A3" s="36"/>
      <c r="B3" s="31"/>
      <c r="C3" s="31"/>
      <c r="D3" s="31"/>
      <c r="E3" s="31"/>
      <c r="F3" s="31"/>
      <c r="G3" s="31"/>
      <c r="H3" s="31"/>
    </row>
    <row r="4" spans="1:8" ht="15" customHeight="1">
      <c r="A4" s="36"/>
      <c r="B4" s="31"/>
      <c r="C4" s="31"/>
      <c r="D4" s="31"/>
      <c r="E4" s="31"/>
      <c r="F4" s="31"/>
      <c r="G4" s="31"/>
      <c r="H4" s="31"/>
    </row>
    <row r="5" spans="1:8" ht="27.65" customHeight="1">
      <c r="A5" s="36"/>
      <c r="B5" s="779" t="s">
        <v>425</v>
      </c>
      <c r="C5" s="779"/>
      <c r="D5" s="779"/>
      <c r="E5" s="779"/>
      <c r="F5" s="779"/>
      <c r="G5" s="779"/>
      <c r="H5" s="779"/>
    </row>
    <row r="6" spans="1:8" ht="15" customHeight="1">
      <c r="A6" s="36"/>
      <c r="B6" s="31"/>
      <c r="C6" s="31"/>
      <c r="D6" s="31"/>
      <c r="E6" s="31"/>
      <c r="F6" s="31"/>
      <c r="G6" s="31"/>
      <c r="H6" s="31"/>
    </row>
    <row r="7" spans="1:8" ht="15" customHeight="1">
      <c r="A7" s="36"/>
      <c r="B7" s="31"/>
      <c r="C7" s="31"/>
      <c r="D7" s="31"/>
      <c r="E7" s="31"/>
      <c r="F7" s="31"/>
      <c r="G7" s="31"/>
      <c r="H7" s="31"/>
    </row>
    <row r="8" spans="1:8" ht="15" customHeight="1">
      <c r="A8" s="36"/>
      <c r="B8" s="287" t="s">
        <v>112</v>
      </c>
      <c r="C8" s="813" t="s">
        <v>113</v>
      </c>
      <c r="D8" s="813"/>
      <c r="E8" s="813"/>
      <c r="F8" s="813"/>
      <c r="G8" s="813"/>
      <c r="H8" s="31"/>
    </row>
    <row r="9" spans="1:8" ht="15" customHeight="1">
      <c r="A9" s="36"/>
      <c r="B9" s="849" t="s">
        <v>426</v>
      </c>
      <c r="C9" s="816" t="s">
        <v>1485</v>
      </c>
      <c r="D9" s="816"/>
      <c r="E9" s="816"/>
      <c r="F9" s="816"/>
      <c r="G9" s="816"/>
      <c r="H9" s="31"/>
    </row>
    <row r="10" spans="1:8" ht="15" customHeight="1">
      <c r="A10" s="36"/>
      <c r="B10" s="850"/>
      <c r="C10" s="815" t="s">
        <v>1486</v>
      </c>
      <c r="D10" s="815"/>
      <c r="E10" s="815"/>
      <c r="F10" s="815"/>
      <c r="G10" s="815"/>
      <c r="H10" s="31"/>
    </row>
    <row r="11" spans="1:8" ht="15" customHeight="1">
      <c r="A11" s="36"/>
      <c r="B11" s="851" t="s">
        <v>14</v>
      </c>
      <c r="C11" s="814" t="s">
        <v>1487</v>
      </c>
      <c r="D11" s="814"/>
      <c r="E11" s="814"/>
      <c r="F11" s="814"/>
      <c r="G11" s="814"/>
      <c r="H11" s="31"/>
    </row>
    <row r="12" spans="1:8" ht="15" customHeight="1">
      <c r="A12" s="36"/>
      <c r="B12" s="850"/>
      <c r="C12" s="815" t="s">
        <v>1488</v>
      </c>
      <c r="D12" s="815"/>
      <c r="E12" s="815"/>
      <c r="F12" s="815"/>
      <c r="G12" s="815"/>
      <c r="H12" s="31"/>
    </row>
    <row r="13" spans="1:8" ht="15" customHeight="1">
      <c r="A13" s="36"/>
      <c r="B13" s="851" t="s">
        <v>15</v>
      </c>
      <c r="C13" s="814" t="s">
        <v>1489</v>
      </c>
      <c r="D13" s="814"/>
      <c r="E13" s="814"/>
      <c r="F13" s="814"/>
      <c r="G13" s="814"/>
      <c r="H13" s="31"/>
    </row>
    <row r="14" spans="1:8" ht="15" customHeight="1">
      <c r="A14" s="36"/>
      <c r="B14" s="852"/>
      <c r="C14" s="792" t="s">
        <v>1490</v>
      </c>
      <c r="D14" s="792"/>
      <c r="E14" s="792"/>
      <c r="F14" s="792"/>
      <c r="G14" s="792"/>
      <c r="H14" s="31"/>
    </row>
    <row r="15" spans="1:8" ht="15" customHeight="1">
      <c r="A15" s="36"/>
      <c r="B15" s="852"/>
      <c r="C15" s="792" t="s">
        <v>1491</v>
      </c>
      <c r="D15" s="792"/>
      <c r="E15" s="792"/>
      <c r="F15" s="792"/>
      <c r="G15" s="792"/>
      <c r="H15" s="31"/>
    </row>
    <row r="16" spans="1:8" ht="15" customHeight="1">
      <c r="A16" s="36"/>
      <c r="B16" s="850"/>
      <c r="C16" s="815" t="s">
        <v>1492</v>
      </c>
      <c r="D16" s="815"/>
      <c r="E16" s="815"/>
      <c r="F16" s="815"/>
      <c r="G16" s="815"/>
      <c r="H16" s="31"/>
    </row>
    <row r="17" spans="1:8" ht="15" customHeight="1">
      <c r="A17" s="36"/>
      <c r="B17" s="285" t="s">
        <v>16</v>
      </c>
      <c r="C17" s="810" t="s">
        <v>1493</v>
      </c>
      <c r="D17" s="810"/>
      <c r="E17" s="810"/>
      <c r="F17" s="810"/>
      <c r="G17" s="810"/>
      <c r="H17" s="31"/>
    </row>
    <row r="18" spans="1:8" ht="15" customHeight="1">
      <c r="A18" s="36"/>
      <c r="B18" s="284"/>
      <c r="C18" s="284"/>
      <c r="D18" s="284"/>
      <c r="E18" s="284"/>
      <c r="F18" s="284"/>
      <c r="G18" s="284"/>
      <c r="H18" s="36"/>
    </row>
    <row r="19" spans="1:8" ht="15" hidden="1" customHeight="1"/>
    <row r="20" spans="1:8" ht="15" hidden="1" customHeight="1"/>
    <row r="21" spans="1:8" ht="15" hidden="1" customHeight="1"/>
    <row r="22" spans="1:8" ht="15" hidden="1" customHeight="1"/>
    <row r="23" spans="1:8" ht="15" hidden="1" customHeight="1"/>
    <row r="24" spans="1:8" ht="15" hidden="1" customHeight="1"/>
    <row r="25" spans="1:8" ht="15" hidden="1" customHeight="1"/>
    <row r="26" spans="1:8" ht="15" hidden="1" customHeight="1"/>
    <row r="27" spans="1:8" ht="15" hidden="1" customHeight="1"/>
    <row r="28" spans="1:8" ht="15" hidden="1" customHeight="1"/>
    <row r="29" spans="1:8" ht="15" hidden="1" customHeight="1"/>
    <row r="30" spans="1:8" ht="15" hidden="1" customHeight="1"/>
    <row r="31" spans="1:8" ht="15" hidden="1" customHeight="1"/>
    <row r="32" spans="1:8"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sheetData>
  <sheetProtection algorithmName="SHA-512" hashValue="r1a2ZDoLnt56ANkn6Z4c/E/SE4Im5V1NUnSdB1dCrmWBfVykNQSuyC3Q66O9hv8cabfs6HwbsAQZt2JMNoU6vg==" saltValue="TMPQftxwopPcCbkDz4iwJw==" spinCount="100000" sheet="1" objects="1" scenarios="1"/>
  <mergeCells count="14">
    <mergeCell ref="C17:G17"/>
    <mergeCell ref="B5:H5"/>
    <mergeCell ref="C8:G8"/>
    <mergeCell ref="C16:G16"/>
    <mergeCell ref="C15:G15"/>
    <mergeCell ref="C14:G14"/>
    <mergeCell ref="C13:G13"/>
    <mergeCell ref="C9:G9"/>
    <mergeCell ref="C10:G10"/>
    <mergeCell ref="C11:G11"/>
    <mergeCell ref="C12:G12"/>
    <mergeCell ref="B9:B10"/>
    <mergeCell ref="B11:B12"/>
    <mergeCell ref="B13:B16"/>
  </mergeCells>
  <hyperlinks>
    <hyperlink ref="B9:B10" location="'Economic contribution'!A1" display="Economic contribution" xr:uid="{751440C8-E60B-42AC-9FF8-0E3E53F4F08F}"/>
    <hyperlink ref="B11:B12" location="'Community relationships'!A1" display="Community relationships" xr:uid="{3DED54E3-B4C6-4332-AAC3-761A6E949947}"/>
    <hyperlink ref="B13:B16" location="'Social investment'!A1" display="Social investment" xr:uid="{F0B2BED5-8196-4564-B271-46C2DBCCD27D}"/>
    <hyperlink ref="B17" location="Transformation!A1" display="Transformation in South Africa" xr:uid="{5A2DDA8E-883F-4F44-BF1A-89284CB9F6C9}"/>
  </hyperlink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D07B"/>
  </sheetPr>
  <dimension ref="A1:N56"/>
  <sheetViews>
    <sheetView showRuler="0" workbookViewId="0"/>
  </sheetViews>
  <sheetFormatPr defaultColWidth="0" defaultRowHeight="12.5" zeroHeight="1"/>
  <cols>
    <col min="1" max="1" width="5" style="28" customWidth="1"/>
    <col min="2" max="2" width="35.81640625" style="28" customWidth="1"/>
    <col min="3" max="3" width="51.453125" style="28" customWidth="1"/>
    <col min="4" max="6" width="13.7265625" style="28" customWidth="1"/>
    <col min="7" max="7" width="17.54296875" style="28" customWidth="1"/>
    <col min="8" max="12" width="13.7265625" style="28" customWidth="1"/>
    <col min="13" max="13" width="7.26953125" style="28" customWidth="1"/>
    <col min="14" max="14" width="0" style="28" hidden="1" customWidth="1"/>
    <col min="15" max="26" width="13.7265625" style="28" hidden="1" customWidth="1"/>
    <col min="27" max="16384" width="13.7265625" style="28" hidden="1"/>
  </cols>
  <sheetData>
    <row r="1" spans="1:14" ht="15" customHeight="1">
      <c r="A1" s="31"/>
      <c r="B1" s="31"/>
      <c r="C1" s="31"/>
      <c r="D1" s="31"/>
      <c r="E1" s="31"/>
      <c r="F1" s="31"/>
      <c r="G1" s="31"/>
      <c r="H1" s="31"/>
      <c r="I1" s="31"/>
      <c r="J1" s="31"/>
      <c r="K1" s="31"/>
      <c r="L1" s="31"/>
      <c r="M1" s="36"/>
    </row>
    <row r="2" spans="1:14" ht="74.150000000000006" customHeight="1">
      <c r="A2" s="31"/>
      <c r="B2" s="31"/>
      <c r="C2" s="31"/>
      <c r="D2" s="31"/>
      <c r="E2" s="31"/>
      <c r="F2" s="31"/>
      <c r="G2" s="31"/>
      <c r="H2" s="31"/>
      <c r="I2" s="31"/>
      <c r="J2" s="31"/>
      <c r="K2" s="151"/>
      <c r="L2" s="41" t="s">
        <v>1</v>
      </c>
      <c r="M2" s="36"/>
    </row>
    <row r="3" spans="1:14" ht="15" customHeight="1">
      <c r="A3" s="31"/>
      <c r="B3" s="31"/>
      <c r="C3" s="31"/>
      <c r="D3" s="31"/>
      <c r="E3" s="31"/>
      <c r="F3" s="31"/>
      <c r="G3" s="31"/>
      <c r="H3" s="31"/>
      <c r="I3" s="31"/>
      <c r="J3" s="31"/>
      <c r="K3" s="31"/>
      <c r="L3" s="31"/>
      <c r="M3" s="36"/>
    </row>
    <row r="4" spans="1:14" ht="15" customHeight="1">
      <c r="A4" s="31"/>
      <c r="B4" s="31"/>
      <c r="C4" s="31"/>
      <c r="D4" s="31"/>
      <c r="E4" s="31"/>
      <c r="F4" s="31"/>
      <c r="G4" s="31"/>
      <c r="H4" s="31"/>
      <c r="I4" s="31"/>
      <c r="J4" s="31"/>
      <c r="K4" s="31"/>
      <c r="L4" s="31"/>
      <c r="M4" s="36"/>
    </row>
    <row r="5" spans="1:14" ht="27.65" customHeight="1">
      <c r="A5" s="31"/>
      <c r="B5" s="779" t="s">
        <v>427</v>
      </c>
      <c r="C5" s="779"/>
      <c r="D5" s="31"/>
      <c r="E5" s="31"/>
      <c r="F5" s="31"/>
      <c r="G5" s="31"/>
      <c r="H5" s="31"/>
      <c r="I5" s="31"/>
      <c r="J5" s="31"/>
      <c r="K5" s="31"/>
      <c r="L5" s="31"/>
      <c r="M5" s="36"/>
    </row>
    <row r="6" spans="1:14" ht="15" customHeight="1">
      <c r="A6" s="31"/>
      <c r="B6" s="31"/>
      <c r="C6" s="31"/>
      <c r="D6" s="31"/>
      <c r="E6" s="31"/>
      <c r="F6" s="31"/>
      <c r="G6" s="31"/>
      <c r="H6" s="31"/>
      <c r="I6" s="31"/>
      <c r="J6" s="31"/>
      <c r="K6" s="31"/>
      <c r="L6" s="31"/>
      <c r="M6" s="36"/>
    </row>
    <row r="7" spans="1:14" ht="15" customHeight="1">
      <c r="A7" s="31"/>
      <c r="B7" s="31"/>
      <c r="C7" s="31"/>
      <c r="D7" s="31"/>
      <c r="E7" s="31"/>
      <c r="F7" s="31"/>
      <c r="G7" s="31"/>
      <c r="H7" s="31"/>
      <c r="I7" s="31"/>
      <c r="J7" s="31"/>
      <c r="K7" s="31"/>
      <c r="L7" s="31"/>
      <c r="M7" s="36"/>
    </row>
    <row r="8" spans="1:14" ht="15" customHeight="1">
      <c r="A8" s="31"/>
      <c r="B8" s="31"/>
      <c r="C8" s="31"/>
      <c r="D8" s="31"/>
      <c r="E8" s="31"/>
      <c r="F8" s="31"/>
      <c r="G8" s="31"/>
      <c r="H8" s="31"/>
      <c r="I8" s="31"/>
      <c r="J8" s="31"/>
      <c r="K8" s="31"/>
      <c r="L8" s="31"/>
      <c r="M8" s="36"/>
    </row>
    <row r="9" spans="1:14" ht="19.149999999999999" customHeight="1">
      <c r="A9" s="31"/>
      <c r="B9" s="380" t="s">
        <v>428</v>
      </c>
      <c r="C9" s="310"/>
      <c r="D9" s="310"/>
      <c r="E9" s="310"/>
      <c r="F9" s="31"/>
      <c r="G9" s="31"/>
      <c r="H9" s="31"/>
      <c r="I9" s="31"/>
      <c r="J9" s="31"/>
      <c r="K9" s="31"/>
      <c r="L9" s="31"/>
      <c r="M9" s="36"/>
    </row>
    <row r="10" spans="1:14" ht="15" customHeight="1">
      <c r="A10" s="36"/>
      <c r="B10" s="36"/>
      <c r="C10" s="36"/>
      <c r="D10" s="36"/>
      <c r="E10" s="36"/>
      <c r="F10" s="36"/>
      <c r="G10" s="36"/>
      <c r="H10" s="36"/>
      <c r="I10" s="36"/>
      <c r="J10" s="36"/>
      <c r="K10" s="36"/>
      <c r="L10" s="36"/>
      <c r="M10" s="36"/>
    </row>
    <row r="11" spans="1:14" ht="15.75" customHeight="1">
      <c r="A11" s="31" t="s">
        <v>429</v>
      </c>
      <c r="B11" s="854" t="s">
        <v>430</v>
      </c>
      <c r="C11" s="854"/>
      <c r="D11" s="292" t="s">
        <v>118</v>
      </c>
      <c r="E11" s="292" t="s">
        <v>119</v>
      </c>
      <c r="F11" s="292" t="s">
        <v>120</v>
      </c>
      <c r="G11" s="292" t="s">
        <v>121</v>
      </c>
      <c r="H11" s="292" t="s">
        <v>122</v>
      </c>
      <c r="I11" s="31" t="s">
        <v>429</v>
      </c>
      <c r="J11" s="31" t="s">
        <v>429</v>
      </c>
      <c r="K11" s="31" t="s">
        <v>429</v>
      </c>
      <c r="L11" s="36"/>
      <c r="M11" s="36"/>
    </row>
    <row r="12" spans="1:14" ht="15.75" customHeight="1">
      <c r="A12" s="31" t="s">
        <v>429</v>
      </c>
      <c r="B12" s="234" t="s">
        <v>431</v>
      </c>
      <c r="C12" s="53" t="s">
        <v>1296</v>
      </c>
      <c r="D12" s="581">
        <f t="shared" ref="D12:D20" si="0">D24</f>
        <v>8108000000</v>
      </c>
      <c r="E12" s="582">
        <v>7610</v>
      </c>
      <c r="F12" s="582">
        <v>8296</v>
      </c>
      <c r="G12" s="582">
        <v>9050</v>
      </c>
      <c r="H12" s="582">
        <v>10630</v>
      </c>
      <c r="I12" s="31" t="s">
        <v>429</v>
      </c>
      <c r="J12" s="31" t="s">
        <v>429</v>
      </c>
      <c r="K12" s="31" t="s">
        <v>429</v>
      </c>
      <c r="L12" s="36"/>
      <c r="M12" s="36"/>
      <c r="N12" s="36"/>
    </row>
    <row r="13" spans="1:14" ht="15.75" customHeight="1">
      <c r="A13" s="31" t="s">
        <v>429</v>
      </c>
      <c r="B13" s="855" t="s">
        <v>432</v>
      </c>
      <c r="C13" s="44" t="s">
        <v>433</v>
      </c>
      <c r="D13" s="583">
        <f t="shared" si="0"/>
        <v>-6572610000</v>
      </c>
      <c r="E13" s="584">
        <v>-6542</v>
      </c>
      <c r="F13" s="584">
        <v>-8249.5</v>
      </c>
      <c r="G13" s="584">
        <v>-10024</v>
      </c>
      <c r="H13" s="584">
        <v>-8880.2999999999993</v>
      </c>
      <c r="I13" s="31" t="s">
        <v>429</v>
      </c>
      <c r="J13" s="31"/>
      <c r="K13" s="31" t="s">
        <v>429</v>
      </c>
      <c r="L13" s="36"/>
      <c r="M13" s="36"/>
      <c r="N13" s="36"/>
    </row>
    <row r="14" spans="1:14" ht="15.75" customHeight="1">
      <c r="A14" s="31" t="s">
        <v>429</v>
      </c>
      <c r="B14" s="855"/>
      <c r="C14" s="775" t="s">
        <v>1297</v>
      </c>
      <c r="D14" s="583">
        <f t="shared" si="0"/>
        <v>-4658000000</v>
      </c>
      <c r="E14" s="584">
        <v>-4851</v>
      </c>
      <c r="F14" s="584">
        <v>-6494</v>
      </c>
      <c r="G14" s="584">
        <v>-6516</v>
      </c>
      <c r="H14" s="584">
        <v>-5875</v>
      </c>
      <c r="I14" s="31" t="s">
        <v>429</v>
      </c>
      <c r="J14" s="31"/>
      <c r="K14" s="31" t="s">
        <v>429</v>
      </c>
      <c r="L14" s="36"/>
      <c r="M14" s="36"/>
      <c r="N14" s="36"/>
    </row>
    <row r="15" spans="1:14" ht="15.75" customHeight="1">
      <c r="A15" s="31" t="s">
        <v>429</v>
      </c>
      <c r="B15" s="855"/>
      <c r="C15" s="775" t="s">
        <v>1298</v>
      </c>
      <c r="D15" s="583">
        <f t="shared" si="0"/>
        <v>-988000000</v>
      </c>
      <c r="E15" s="584">
        <v>-831</v>
      </c>
      <c r="F15" s="584">
        <v>-913</v>
      </c>
      <c r="G15" s="584">
        <v>-879</v>
      </c>
      <c r="H15" s="584">
        <v>-837</v>
      </c>
      <c r="I15" s="31" t="s">
        <v>429</v>
      </c>
      <c r="J15" s="31"/>
      <c r="K15" s="31" t="s">
        <v>429</v>
      </c>
      <c r="L15" s="853"/>
      <c r="M15" s="783"/>
      <c r="N15" s="783"/>
    </row>
    <row r="16" spans="1:14" ht="15.75" customHeight="1">
      <c r="A16" s="31" t="s">
        <v>429</v>
      </c>
      <c r="B16" s="855"/>
      <c r="C16" s="775" t="s">
        <v>1313</v>
      </c>
      <c r="D16" s="583">
        <f t="shared" si="0"/>
        <v>-327000000</v>
      </c>
      <c r="E16" s="584">
        <v>-350</v>
      </c>
      <c r="F16" s="584">
        <v>-198</v>
      </c>
      <c r="G16" s="584">
        <v>-1225</v>
      </c>
      <c r="H16" s="584">
        <v>-788</v>
      </c>
      <c r="I16" s="31" t="s">
        <v>429</v>
      </c>
      <c r="J16" s="31"/>
      <c r="K16" s="31" t="s">
        <v>429</v>
      </c>
      <c r="L16" s="31"/>
      <c r="M16" s="36"/>
      <c r="N16" s="36"/>
    </row>
    <row r="17" spans="1:14" ht="15.75" customHeight="1">
      <c r="A17" s="31" t="s">
        <v>429</v>
      </c>
      <c r="B17" s="855"/>
      <c r="C17" s="775" t="s">
        <v>1299</v>
      </c>
      <c r="D17" s="583">
        <f t="shared" si="0"/>
        <v>-167700000</v>
      </c>
      <c r="E17" s="584">
        <v>-155</v>
      </c>
      <c r="F17" s="584">
        <v>-302</v>
      </c>
      <c r="G17" s="584">
        <v>-313</v>
      </c>
      <c r="H17" s="584">
        <v>-298</v>
      </c>
      <c r="I17" s="31" t="s">
        <v>429</v>
      </c>
      <c r="J17" s="31"/>
      <c r="K17" s="31" t="s">
        <v>429</v>
      </c>
      <c r="L17" s="36"/>
      <c r="M17" s="36"/>
      <c r="N17" s="36"/>
    </row>
    <row r="18" spans="1:14" ht="15.75" customHeight="1">
      <c r="A18" s="31" t="s">
        <v>429</v>
      </c>
      <c r="B18" s="855"/>
      <c r="C18" s="775" t="s">
        <v>1300</v>
      </c>
      <c r="D18" s="583">
        <f t="shared" si="0"/>
        <v>-408700000</v>
      </c>
      <c r="E18" s="584">
        <v>-332</v>
      </c>
      <c r="F18" s="584">
        <v>-319</v>
      </c>
      <c r="G18" s="584">
        <v>-1064</v>
      </c>
      <c r="H18" s="584">
        <v>-1051</v>
      </c>
      <c r="I18" s="31" t="s">
        <v>429</v>
      </c>
      <c r="J18" s="31"/>
      <c r="K18" s="31" t="s">
        <v>429</v>
      </c>
      <c r="L18" s="36"/>
      <c r="M18" s="36"/>
      <c r="N18" s="36"/>
    </row>
    <row r="19" spans="1:14" ht="15.75" customHeight="1">
      <c r="A19" s="31" t="s">
        <v>429</v>
      </c>
      <c r="B19" s="855"/>
      <c r="C19" s="775" t="s">
        <v>1301</v>
      </c>
      <c r="D19" s="583">
        <f t="shared" si="0"/>
        <v>-23210000</v>
      </c>
      <c r="E19" s="584">
        <v>-23</v>
      </c>
      <c r="F19" s="584">
        <v>-24</v>
      </c>
      <c r="G19" s="584">
        <v>-28</v>
      </c>
      <c r="H19" s="584">
        <v>-31</v>
      </c>
      <c r="I19" s="31"/>
      <c r="J19" s="31"/>
      <c r="K19" s="31" t="s">
        <v>429</v>
      </c>
      <c r="L19" s="36"/>
      <c r="M19" s="36"/>
      <c r="N19" s="36"/>
    </row>
    <row r="20" spans="1:14" ht="15.75" customHeight="1">
      <c r="A20" s="31" t="s">
        <v>429</v>
      </c>
      <c r="B20" s="589" t="s">
        <v>434</v>
      </c>
      <c r="C20" s="46" t="s">
        <v>435</v>
      </c>
      <c r="D20" s="588">
        <f t="shared" si="0"/>
        <v>1535390000</v>
      </c>
      <c r="E20" s="585">
        <v>1068</v>
      </c>
      <c r="F20" s="585">
        <v>47</v>
      </c>
      <c r="G20" s="585">
        <v>-974</v>
      </c>
      <c r="H20" s="585">
        <v>1750</v>
      </c>
      <c r="I20" s="31" t="s">
        <v>429</v>
      </c>
      <c r="J20" s="31" t="s">
        <v>429</v>
      </c>
      <c r="K20" s="31"/>
      <c r="L20" s="36"/>
      <c r="M20" s="36"/>
      <c r="N20" s="36"/>
    </row>
    <row r="21" spans="1:14" ht="15.75" customHeight="1">
      <c r="A21" s="31" t="s">
        <v>429</v>
      </c>
      <c r="B21" s="845" t="s">
        <v>371</v>
      </c>
      <c r="C21" s="845"/>
      <c r="D21" s="47" t="s">
        <v>429</v>
      </c>
      <c r="E21" s="47" t="s">
        <v>429</v>
      </c>
      <c r="F21" s="47" t="s">
        <v>429</v>
      </c>
      <c r="G21" s="47" t="s">
        <v>429</v>
      </c>
      <c r="H21" s="47" t="s">
        <v>429</v>
      </c>
      <c r="I21" s="31" t="s">
        <v>429</v>
      </c>
      <c r="J21" s="31" t="s">
        <v>429</v>
      </c>
      <c r="K21" s="31"/>
      <c r="L21" s="36"/>
      <c r="M21" s="36"/>
    </row>
    <row r="22" spans="1:14" ht="15" customHeight="1">
      <c r="A22" s="31"/>
      <c r="B22" s="31"/>
      <c r="C22" s="31"/>
      <c r="D22" s="31"/>
      <c r="E22" s="31"/>
      <c r="F22" s="31"/>
      <c r="G22" s="31"/>
      <c r="H22" s="31"/>
      <c r="I22" s="31"/>
      <c r="J22" s="31"/>
      <c r="K22" s="31"/>
      <c r="L22" s="36"/>
      <c r="M22" s="36"/>
    </row>
    <row r="23" spans="1:14" ht="26.5" thickBot="1">
      <c r="A23" s="31" t="s">
        <v>429</v>
      </c>
      <c r="B23" s="856" t="s">
        <v>436</v>
      </c>
      <c r="C23" s="856"/>
      <c r="D23" s="328" t="s">
        <v>437</v>
      </c>
      <c r="E23" s="328" t="s">
        <v>49</v>
      </c>
      <c r="F23" s="328" t="s">
        <v>89</v>
      </c>
      <c r="G23" s="328" t="s">
        <v>86</v>
      </c>
      <c r="H23" s="328" t="s">
        <v>98</v>
      </c>
      <c r="I23" s="328" t="s">
        <v>57</v>
      </c>
      <c r="J23" s="328" t="s">
        <v>438</v>
      </c>
      <c r="K23" s="328" t="s">
        <v>439</v>
      </c>
      <c r="L23" s="328" t="s">
        <v>440</v>
      </c>
      <c r="M23" s="36"/>
    </row>
    <row r="24" spans="1:14" ht="15.75" customHeight="1">
      <c r="A24" s="31" t="s">
        <v>429</v>
      </c>
      <c r="B24" s="234" t="s">
        <v>431</v>
      </c>
      <c r="C24" s="55" t="s">
        <v>1296</v>
      </c>
      <c r="D24" s="575">
        <v>8108000000</v>
      </c>
      <c r="E24" s="576">
        <v>2846000000</v>
      </c>
      <c r="F24" s="576">
        <v>943000000</v>
      </c>
      <c r="G24" s="576">
        <v>1154000000</v>
      </c>
      <c r="H24" s="576">
        <v>193000000</v>
      </c>
      <c r="I24" s="576">
        <v>890000000</v>
      </c>
      <c r="J24" s="576">
        <v>2600000000</v>
      </c>
      <c r="K24" s="576">
        <v>0</v>
      </c>
      <c r="L24" s="576">
        <v>-518000000</v>
      </c>
      <c r="M24" s="36"/>
    </row>
    <row r="25" spans="1:14" ht="15.75" customHeight="1">
      <c r="A25" s="31" t="s">
        <v>429</v>
      </c>
      <c r="B25" s="855" t="s">
        <v>432</v>
      </c>
      <c r="C25" s="57" t="s">
        <v>433</v>
      </c>
      <c r="D25" s="577">
        <f>SUM(D26:D31)</f>
        <v>-6572610000</v>
      </c>
      <c r="E25" s="578">
        <f>SUM(E26:E31)</f>
        <v>-2211010000</v>
      </c>
      <c r="F25" s="578">
        <f t="shared" ref="F25:L25" si="1">SUM(F26:F31)</f>
        <v>-910700000</v>
      </c>
      <c r="G25" s="578">
        <f t="shared" si="1"/>
        <v>-435400000</v>
      </c>
      <c r="H25" s="578">
        <f t="shared" si="1"/>
        <v>-222000000</v>
      </c>
      <c r="I25" s="578">
        <f t="shared" si="1"/>
        <v>-728760000</v>
      </c>
      <c r="J25" s="578">
        <f t="shared" si="1"/>
        <v>-2112340000</v>
      </c>
      <c r="K25" s="578">
        <f t="shared" si="1"/>
        <v>-43000000</v>
      </c>
      <c r="L25" s="578">
        <f t="shared" si="1"/>
        <v>90600000</v>
      </c>
      <c r="M25" s="36"/>
    </row>
    <row r="26" spans="1:14" ht="15.75" customHeight="1">
      <c r="A26" s="31" t="s">
        <v>429</v>
      </c>
      <c r="B26" s="855"/>
      <c r="C26" s="776" t="s">
        <v>1297</v>
      </c>
      <c r="D26" s="577">
        <v>-4658000000</v>
      </c>
      <c r="E26" s="578">
        <v>-1562000000</v>
      </c>
      <c r="F26" s="578">
        <v>-828000000</v>
      </c>
      <c r="G26" s="578">
        <v>-296000000</v>
      </c>
      <c r="H26" s="578">
        <v>-155000000</v>
      </c>
      <c r="I26" s="578">
        <v>-658000000</v>
      </c>
      <c r="J26" s="578">
        <v>-1780000000</v>
      </c>
      <c r="K26" s="578">
        <v>-29000000</v>
      </c>
      <c r="L26" s="578">
        <v>650000000</v>
      </c>
      <c r="M26" s="36"/>
    </row>
    <row r="27" spans="1:14" ht="15.75" customHeight="1">
      <c r="A27" s="31" t="s">
        <v>429</v>
      </c>
      <c r="B27" s="855"/>
      <c r="C27" s="776" t="s">
        <v>1298</v>
      </c>
      <c r="D27" s="577">
        <v>-988000000</v>
      </c>
      <c r="E27" s="578">
        <v>-423000000</v>
      </c>
      <c r="F27" s="578">
        <v>-59000000</v>
      </c>
      <c r="G27" s="578">
        <v>-100000000</v>
      </c>
      <c r="H27" s="578">
        <v>-27000000</v>
      </c>
      <c r="I27" s="578">
        <v>-49000000</v>
      </c>
      <c r="J27" s="578">
        <v>-135000000</v>
      </c>
      <c r="K27" s="578">
        <v>-10000000</v>
      </c>
      <c r="L27" s="578">
        <v>-185000000</v>
      </c>
      <c r="M27" s="36"/>
    </row>
    <row r="28" spans="1:14" ht="15.75" customHeight="1">
      <c r="A28" s="31" t="s">
        <v>429</v>
      </c>
      <c r="B28" s="855"/>
      <c r="C28" s="776" t="s">
        <v>1313</v>
      </c>
      <c r="D28" s="577">
        <v>-327000000</v>
      </c>
      <c r="E28" s="578">
        <v>0</v>
      </c>
      <c r="F28" s="578">
        <v>0</v>
      </c>
      <c r="G28" s="578">
        <v>0</v>
      </c>
      <c r="H28" s="578">
        <v>0</v>
      </c>
      <c r="I28" s="578">
        <v>0</v>
      </c>
      <c r="J28" s="578">
        <v>0</v>
      </c>
      <c r="K28" s="578">
        <v>0</v>
      </c>
      <c r="L28" s="578">
        <v>-327000000</v>
      </c>
      <c r="M28" s="36"/>
    </row>
    <row r="29" spans="1:14" ht="15.75" customHeight="1">
      <c r="A29" s="31" t="s">
        <v>429</v>
      </c>
      <c r="B29" s="855"/>
      <c r="C29" s="776" t="s">
        <v>1299</v>
      </c>
      <c r="D29" s="577">
        <v>-167700000</v>
      </c>
      <c r="E29" s="578">
        <v>-97500000</v>
      </c>
      <c r="F29" s="578">
        <v>-3300000</v>
      </c>
      <c r="G29" s="578">
        <v>-26100000</v>
      </c>
      <c r="H29" s="578">
        <v>-29100000</v>
      </c>
      <c r="I29" s="578">
        <v>-9100000</v>
      </c>
      <c r="J29" s="578">
        <v>-2600000</v>
      </c>
      <c r="K29" s="578">
        <v>0</v>
      </c>
      <c r="L29" s="578">
        <v>0</v>
      </c>
      <c r="M29" s="36"/>
    </row>
    <row r="30" spans="1:14" ht="15.75" customHeight="1">
      <c r="A30" s="31" t="s">
        <v>429</v>
      </c>
      <c r="B30" s="855"/>
      <c r="C30" s="776" t="s">
        <v>1300</v>
      </c>
      <c r="D30" s="577">
        <v>-408700000</v>
      </c>
      <c r="E30" s="578">
        <v>-124200000</v>
      </c>
      <c r="F30" s="578">
        <v>-20400000</v>
      </c>
      <c r="G30" s="578">
        <v>-13300000</v>
      </c>
      <c r="H30" s="578">
        <v>-9900000</v>
      </c>
      <c r="I30" s="578">
        <v>-10400000</v>
      </c>
      <c r="J30" s="578">
        <v>-180300000</v>
      </c>
      <c r="K30" s="578">
        <v>-2800000</v>
      </c>
      <c r="L30" s="578">
        <v>-47400000</v>
      </c>
      <c r="M30" s="36"/>
    </row>
    <row r="31" spans="1:14" ht="15.75" customHeight="1">
      <c r="A31" s="31" t="s">
        <v>429</v>
      </c>
      <c r="B31" s="855"/>
      <c r="C31" s="776" t="s">
        <v>1301</v>
      </c>
      <c r="D31" s="577">
        <v>-23210000</v>
      </c>
      <c r="E31" s="578">
        <v>-4310000</v>
      </c>
      <c r="F31" s="579"/>
      <c r="G31" s="579"/>
      <c r="H31" s="578">
        <v>-1000000</v>
      </c>
      <c r="I31" s="578">
        <v>-2260000</v>
      </c>
      <c r="J31" s="578">
        <v>-14440000</v>
      </c>
      <c r="K31" s="578">
        <v>-1200000</v>
      </c>
      <c r="L31" s="579"/>
      <c r="M31" s="36"/>
    </row>
    <row r="32" spans="1:14" ht="15.75" customHeight="1">
      <c r="A32" s="31" t="s">
        <v>429</v>
      </c>
      <c r="B32" s="589" t="s">
        <v>434</v>
      </c>
      <c r="C32" s="61" t="s">
        <v>435</v>
      </c>
      <c r="D32" s="580">
        <f>D24+D25</f>
        <v>1535390000</v>
      </c>
      <c r="E32" s="580">
        <f t="shared" ref="E32:L32" si="2">E24+E25</f>
        <v>634990000</v>
      </c>
      <c r="F32" s="580">
        <f t="shared" si="2"/>
        <v>32300000</v>
      </c>
      <c r="G32" s="580">
        <f t="shared" si="2"/>
        <v>718600000</v>
      </c>
      <c r="H32" s="580">
        <f t="shared" si="2"/>
        <v>-29000000</v>
      </c>
      <c r="I32" s="580">
        <f t="shared" si="2"/>
        <v>161240000</v>
      </c>
      <c r="J32" s="580">
        <f t="shared" si="2"/>
        <v>487660000</v>
      </c>
      <c r="K32" s="580">
        <f t="shared" si="2"/>
        <v>-43000000</v>
      </c>
      <c r="L32" s="580">
        <f t="shared" si="2"/>
        <v>-427400000</v>
      </c>
      <c r="M32" s="36"/>
    </row>
    <row r="33" spans="1:13" ht="15" customHeight="1">
      <c r="A33" s="31"/>
      <c r="B33" s="845" t="s">
        <v>371</v>
      </c>
      <c r="C33" s="845"/>
      <c r="D33" s="47"/>
      <c r="E33" s="47"/>
      <c r="F33" s="47"/>
      <c r="G33" s="47"/>
      <c r="H33" s="47"/>
      <c r="I33" s="47"/>
      <c r="J33" s="47"/>
      <c r="K33" s="47"/>
      <c r="L33" s="47"/>
      <c r="M33" s="36"/>
    </row>
    <row r="34" spans="1:13" ht="8.15" customHeight="1">
      <c r="A34" s="36"/>
      <c r="B34" s="36"/>
      <c r="C34" s="36"/>
      <c r="D34" s="36"/>
      <c r="E34" s="36"/>
      <c r="F34" s="36"/>
      <c r="G34" s="36"/>
      <c r="H34" s="36"/>
      <c r="I34" s="36"/>
      <c r="J34" s="36"/>
      <c r="K34" s="36"/>
      <c r="L34" s="36"/>
      <c r="M34" s="36"/>
    </row>
    <row r="35" spans="1:13" ht="24.25" customHeight="1">
      <c r="A35" s="31" t="s">
        <v>429</v>
      </c>
      <c r="B35" s="822" t="s">
        <v>1420</v>
      </c>
      <c r="C35" s="822"/>
      <c r="D35" s="822"/>
      <c r="E35" s="822"/>
      <c r="F35" s="822"/>
      <c r="G35" s="822"/>
      <c r="H35" s="822"/>
      <c r="I35" s="822"/>
      <c r="J35" s="822"/>
      <c r="K35" s="406"/>
      <c r="L35" s="406" t="s">
        <v>429</v>
      </c>
      <c r="M35" s="419"/>
    </row>
    <row r="36" spans="1:13" ht="14.15" customHeight="1">
      <c r="A36" s="31" t="s">
        <v>429</v>
      </c>
      <c r="B36" s="832" t="s">
        <v>441</v>
      </c>
      <c r="C36" s="832"/>
      <c r="D36" s="832"/>
      <c r="E36" s="832"/>
      <c r="F36" s="832"/>
      <c r="G36" s="832"/>
      <c r="H36" s="832"/>
      <c r="I36" s="832"/>
      <c r="J36" s="832"/>
      <c r="K36" s="406"/>
      <c r="L36" s="406"/>
      <c r="M36" s="419"/>
    </row>
    <row r="37" spans="1:13" ht="14.15" customHeight="1">
      <c r="A37" s="31" t="s">
        <v>429</v>
      </c>
      <c r="B37" s="822" t="s">
        <v>1394</v>
      </c>
      <c r="C37" s="822"/>
      <c r="D37" s="822"/>
      <c r="E37" s="822"/>
      <c r="F37" s="822"/>
      <c r="G37" s="822"/>
      <c r="H37" s="822"/>
      <c r="I37" s="822"/>
      <c r="J37" s="822"/>
      <c r="K37" s="822"/>
      <c r="L37" s="822"/>
      <c r="M37" s="822"/>
    </row>
    <row r="38" spans="1:13" ht="15.75" customHeight="1">
      <c r="A38" s="31" t="s">
        <v>429</v>
      </c>
      <c r="B38" s="822" t="s">
        <v>442</v>
      </c>
      <c r="C38" s="822"/>
      <c r="D38" s="822"/>
      <c r="E38" s="822"/>
      <c r="F38" s="822"/>
      <c r="G38" s="822"/>
      <c r="H38" s="822"/>
      <c r="I38" s="822"/>
      <c r="J38" s="822"/>
      <c r="K38" s="822"/>
      <c r="L38" s="822"/>
      <c r="M38" s="822"/>
    </row>
    <row r="39" spans="1:13" ht="15.75" customHeight="1">
      <c r="A39" s="31" t="s">
        <v>429</v>
      </c>
      <c r="B39" s="822" t="s">
        <v>443</v>
      </c>
      <c r="C39" s="822"/>
      <c r="D39" s="822"/>
      <c r="E39" s="822"/>
      <c r="F39" s="822"/>
      <c r="G39" s="822"/>
      <c r="H39" s="822"/>
      <c r="I39" s="822"/>
      <c r="J39" s="822"/>
      <c r="K39" s="822"/>
      <c r="L39" s="822"/>
      <c r="M39" s="822"/>
    </row>
    <row r="40" spans="1:13" ht="15.75" customHeight="1">
      <c r="A40" s="31" t="s">
        <v>429</v>
      </c>
      <c r="B40" s="822" t="s">
        <v>444</v>
      </c>
      <c r="C40" s="822"/>
      <c r="D40" s="822"/>
      <c r="E40" s="822"/>
      <c r="F40" s="822"/>
      <c r="G40" s="822"/>
      <c r="H40" s="822"/>
      <c r="I40" s="822"/>
      <c r="J40" s="822"/>
      <c r="K40" s="822"/>
      <c r="L40" s="822"/>
      <c r="M40" s="822"/>
    </row>
    <row r="41" spans="1:13" ht="15" customHeight="1">
      <c r="A41" s="36"/>
      <c r="B41" s="36"/>
      <c r="C41" s="36"/>
      <c r="D41" s="36"/>
      <c r="E41" s="36"/>
      <c r="F41" s="36"/>
      <c r="G41" s="36"/>
      <c r="H41" s="36"/>
      <c r="I41" s="36"/>
      <c r="J41" s="36"/>
      <c r="K41" s="36"/>
      <c r="L41" s="36"/>
      <c r="M41" s="36"/>
    </row>
    <row r="42" spans="1:13" ht="15" customHeight="1">
      <c r="A42" s="31"/>
      <c r="B42" s="31"/>
      <c r="C42" s="31"/>
      <c r="D42" s="31"/>
      <c r="E42" s="31"/>
      <c r="F42" s="31"/>
      <c r="G42" s="31"/>
      <c r="H42" s="31"/>
      <c r="I42" s="31"/>
      <c r="J42" s="31"/>
      <c r="K42" s="31"/>
      <c r="L42" s="31"/>
      <c r="M42" s="36"/>
    </row>
    <row r="43" spans="1:13" ht="27.65" customHeight="1">
      <c r="A43" s="31"/>
      <c r="B43" s="380" t="s">
        <v>445</v>
      </c>
      <c r="C43" s="380"/>
      <c r="D43" s="31"/>
      <c r="E43" s="31"/>
      <c r="F43" s="31"/>
      <c r="G43" s="31"/>
      <c r="H43" s="31"/>
      <c r="I43" s="31"/>
      <c r="J43" s="31"/>
      <c r="K43" s="31"/>
      <c r="L43" s="31"/>
      <c r="M43" s="36"/>
    </row>
    <row r="44" spans="1:13" ht="15" customHeight="1">
      <c r="A44" s="31"/>
      <c r="B44" s="31"/>
      <c r="C44" s="31"/>
      <c r="D44" s="31"/>
      <c r="E44" s="31"/>
      <c r="F44" s="31"/>
      <c r="G44" s="31"/>
      <c r="H44" s="31"/>
      <c r="I44" s="31"/>
      <c r="J44" s="31"/>
      <c r="K44" s="31"/>
      <c r="L44" s="31"/>
      <c r="M44" s="36"/>
    </row>
    <row r="45" spans="1:13" ht="27" customHeight="1">
      <c r="A45" s="31"/>
      <c r="B45" s="382" t="s">
        <v>446</v>
      </c>
      <c r="C45" s="382"/>
      <c r="D45" s="856" t="s">
        <v>447</v>
      </c>
      <c r="E45" s="856"/>
      <c r="F45" s="382"/>
      <c r="G45" s="382" t="s">
        <v>448</v>
      </c>
      <c r="H45" s="328" t="s">
        <v>118</v>
      </c>
      <c r="I45" s="328" t="s">
        <v>119</v>
      </c>
      <c r="J45" s="328" t="s">
        <v>120</v>
      </c>
      <c r="K45" s="328" t="s">
        <v>121</v>
      </c>
      <c r="L45" s="328" t="s">
        <v>122</v>
      </c>
      <c r="M45" s="36"/>
    </row>
    <row r="46" spans="1:13" ht="27.65" customHeight="1">
      <c r="A46" s="31"/>
      <c r="B46" s="809" t="s">
        <v>1302</v>
      </c>
      <c r="C46" s="809"/>
      <c r="D46" s="809" t="s">
        <v>449</v>
      </c>
      <c r="E46" s="809"/>
      <c r="F46" s="809"/>
      <c r="G46" s="427" t="s">
        <v>1347</v>
      </c>
      <c r="H46" s="227">
        <v>13.797000000000001</v>
      </c>
      <c r="I46" s="377">
        <v>10.5</v>
      </c>
      <c r="J46" s="377">
        <v>9.6999999999999993</v>
      </c>
      <c r="K46" s="377">
        <v>14.7</v>
      </c>
      <c r="L46" s="377">
        <v>17.5</v>
      </c>
      <c r="M46" s="36"/>
    </row>
    <row r="47" spans="1:13" ht="27.65" customHeight="1">
      <c r="A47" s="31"/>
      <c r="B47" s="808" t="s">
        <v>1303</v>
      </c>
      <c r="C47" s="808"/>
      <c r="D47" s="808" t="s">
        <v>1304</v>
      </c>
      <c r="E47" s="808"/>
      <c r="F47" s="808"/>
      <c r="G47" s="57" t="s">
        <v>1305</v>
      </c>
      <c r="H47" s="143">
        <v>185</v>
      </c>
      <c r="I47" s="116">
        <v>82</v>
      </c>
      <c r="J47" s="116">
        <v>88</v>
      </c>
      <c r="K47" s="116">
        <v>153</v>
      </c>
      <c r="L47" s="116">
        <v>60</v>
      </c>
      <c r="M47" s="36"/>
    </row>
    <row r="48" spans="1:13" ht="27.65" customHeight="1">
      <c r="A48" s="31"/>
      <c r="B48" s="808" t="s">
        <v>450</v>
      </c>
      <c r="C48" s="808"/>
      <c r="D48" s="808" t="s">
        <v>1304</v>
      </c>
      <c r="E48" s="808"/>
      <c r="F48" s="808"/>
      <c r="G48" s="57" t="s">
        <v>1305</v>
      </c>
      <c r="H48" s="143">
        <v>105</v>
      </c>
      <c r="I48" s="116">
        <v>152</v>
      </c>
      <c r="J48" s="116">
        <v>22</v>
      </c>
      <c r="K48" s="116">
        <v>129</v>
      </c>
      <c r="L48" s="116">
        <v>170</v>
      </c>
      <c r="M48" s="36"/>
    </row>
    <row r="49" spans="1:13" ht="60" customHeight="1">
      <c r="A49" s="31"/>
      <c r="B49" s="808" t="s">
        <v>451</v>
      </c>
      <c r="C49" s="808"/>
      <c r="D49" s="808" t="s">
        <v>452</v>
      </c>
      <c r="E49" s="808"/>
      <c r="F49" s="808"/>
      <c r="G49" s="57" t="s">
        <v>1306</v>
      </c>
      <c r="H49" s="191">
        <v>32.25</v>
      </c>
      <c r="I49" s="82">
        <v>23.8</v>
      </c>
      <c r="J49" s="82">
        <v>33.799999999999997</v>
      </c>
      <c r="K49" s="82">
        <v>30.4</v>
      </c>
      <c r="L49" s="82">
        <v>25.7</v>
      </c>
      <c r="M49" s="36"/>
    </row>
    <row r="50" spans="1:13" ht="15.75" customHeight="1">
      <c r="A50" s="31"/>
      <c r="B50" s="808" t="s">
        <v>1307</v>
      </c>
      <c r="C50" s="808"/>
      <c r="D50" s="808" t="s">
        <v>449</v>
      </c>
      <c r="E50" s="808"/>
      <c r="F50" s="808"/>
      <c r="G50" s="57" t="s">
        <v>453</v>
      </c>
      <c r="H50" s="210">
        <v>969.38</v>
      </c>
      <c r="I50" s="103">
        <v>1064</v>
      </c>
      <c r="J50" s="103">
        <v>1160</v>
      </c>
      <c r="K50" s="103">
        <v>1017</v>
      </c>
      <c r="L50" s="103">
        <v>907</v>
      </c>
      <c r="M50" s="36"/>
    </row>
    <row r="51" spans="1:13" ht="27.65" customHeight="1">
      <c r="A51" s="31"/>
      <c r="B51" s="810" t="s">
        <v>1308</v>
      </c>
      <c r="C51" s="810"/>
      <c r="D51" s="810" t="s">
        <v>454</v>
      </c>
      <c r="E51" s="810"/>
      <c r="F51" s="810"/>
      <c r="G51" s="61" t="s">
        <v>453</v>
      </c>
      <c r="H51" s="235">
        <v>0.22850000000000001</v>
      </c>
      <c r="I51" s="378">
        <v>0.23400000000000001</v>
      </c>
      <c r="J51" s="378">
        <v>0.26100000000000001</v>
      </c>
      <c r="K51" s="378">
        <v>0.22600000000000001</v>
      </c>
      <c r="L51" s="378">
        <v>0.28899999999999998</v>
      </c>
      <c r="M51" s="36"/>
    </row>
    <row r="52" spans="1:13" ht="8.15" customHeight="1">
      <c r="A52" s="31"/>
      <c r="B52" s="857"/>
      <c r="C52" s="857"/>
      <c r="D52" s="47"/>
      <c r="E52" s="47"/>
      <c r="F52" s="47"/>
      <c r="G52" s="47"/>
      <c r="H52" s="379"/>
      <c r="I52" s="47"/>
      <c r="J52" s="47"/>
      <c r="K52" s="47"/>
      <c r="L52" s="47"/>
      <c r="M52" s="36"/>
    </row>
    <row r="53" spans="1:13" ht="80.900000000000006" customHeight="1">
      <c r="A53" s="31"/>
      <c r="B53" s="822" t="s">
        <v>455</v>
      </c>
      <c r="C53" s="822"/>
      <c r="D53" s="822"/>
      <c r="E53" s="822"/>
      <c r="F53" s="822"/>
      <c r="G53" s="822"/>
      <c r="H53" s="822"/>
      <c r="I53" s="822"/>
      <c r="J53" s="822"/>
      <c r="K53" s="822"/>
      <c r="L53" s="822"/>
      <c r="M53" s="36"/>
    </row>
    <row r="54" spans="1:13" ht="15" customHeight="1">
      <c r="A54" s="31"/>
      <c r="B54" s="31"/>
      <c r="C54" s="31"/>
      <c r="D54" s="31"/>
      <c r="E54" s="31"/>
      <c r="F54" s="31"/>
      <c r="G54" s="31"/>
      <c r="H54" s="31"/>
      <c r="I54" s="31"/>
      <c r="J54" s="31"/>
      <c r="K54" s="31"/>
      <c r="L54" s="31"/>
      <c r="M54" s="36"/>
    </row>
    <row r="55" spans="1:13" ht="15" hidden="1" customHeight="1">
      <c r="A55" s="27"/>
      <c r="B55" s="27"/>
      <c r="C55" s="27"/>
      <c r="D55" s="27"/>
      <c r="E55" s="27"/>
      <c r="F55" s="27"/>
      <c r="G55" s="27"/>
      <c r="H55" s="27"/>
      <c r="I55" s="27"/>
      <c r="J55" s="27"/>
      <c r="K55" s="27"/>
      <c r="L55" s="27"/>
    </row>
    <row r="56" spans="1:13" ht="15" hidden="1" customHeight="1">
      <c r="A56" s="27"/>
      <c r="B56" s="27"/>
      <c r="C56" s="27"/>
      <c r="D56" s="27"/>
      <c r="E56" s="27"/>
      <c r="F56" s="27"/>
      <c r="G56" s="27"/>
      <c r="H56" s="27"/>
      <c r="I56" s="27"/>
      <c r="J56" s="27"/>
      <c r="K56" s="27"/>
      <c r="L56" s="27"/>
    </row>
  </sheetData>
  <sheetProtection algorithmName="SHA-512" hashValue="i4ULzBslSiNrzKjgNWR3ZSuW/TFbG9Ct/xPEOQ21euB01PTB8je4/IgwC8OwXM44dq/J1ocLAtT84s8j3LgFEA==" saltValue="JTNgPsSjq/RiKJNHymTIBg==" spinCount="100000" sheet="1" objects="1" scenarios="1"/>
  <mergeCells count="29">
    <mergeCell ref="B50:C50"/>
    <mergeCell ref="B49:C49"/>
    <mergeCell ref="B52:C52"/>
    <mergeCell ref="B51:C51"/>
    <mergeCell ref="B53:L53"/>
    <mergeCell ref="D51:F51"/>
    <mergeCell ref="D50:F50"/>
    <mergeCell ref="D49:F49"/>
    <mergeCell ref="D46:F46"/>
    <mergeCell ref="D47:F47"/>
    <mergeCell ref="D48:F48"/>
    <mergeCell ref="D45:E45"/>
    <mergeCell ref="B46:C46"/>
    <mergeCell ref="B47:C47"/>
    <mergeCell ref="B48:C48"/>
    <mergeCell ref="B23:C23"/>
    <mergeCell ref="B25:B31"/>
    <mergeCell ref="B40:M40"/>
    <mergeCell ref="B38:M38"/>
    <mergeCell ref="B39:M39"/>
    <mergeCell ref="B37:M37"/>
    <mergeCell ref="B35:J35"/>
    <mergeCell ref="B36:J36"/>
    <mergeCell ref="B33:C33"/>
    <mergeCell ref="B5:C5"/>
    <mergeCell ref="L15:N15"/>
    <mergeCell ref="B11:C11"/>
    <mergeCell ref="B13:B19"/>
    <mergeCell ref="B21:C21"/>
  </mergeCell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D07B"/>
  </sheetPr>
  <dimension ref="A1:L97"/>
  <sheetViews>
    <sheetView showGridLines="0" showRuler="0" workbookViewId="0"/>
  </sheetViews>
  <sheetFormatPr defaultColWidth="0" defaultRowHeight="12.5" zeroHeight="1"/>
  <cols>
    <col min="1" max="1" width="5.7265625" style="28" customWidth="1"/>
    <col min="2" max="2" width="58.81640625" style="28" customWidth="1"/>
    <col min="3" max="12" width="13.7265625" style="28" customWidth="1"/>
    <col min="13" max="26" width="13.7265625" style="28" hidden="1" customWidth="1"/>
    <col min="27" max="16384" width="13.7265625" style="28" hidden="1"/>
  </cols>
  <sheetData>
    <row r="1" spans="1:12" ht="15" customHeight="1">
      <c r="A1" s="31"/>
      <c r="B1" s="31"/>
      <c r="C1" s="31"/>
      <c r="D1" s="31"/>
      <c r="E1" s="31"/>
      <c r="F1" s="31"/>
      <c r="G1" s="31"/>
      <c r="H1" s="31"/>
      <c r="I1" s="31"/>
      <c r="J1" s="31"/>
      <c r="K1" s="36"/>
      <c r="L1" s="36"/>
    </row>
    <row r="2" spans="1:12" ht="74.150000000000006" customHeight="1">
      <c r="A2" s="31"/>
      <c r="B2" s="31"/>
      <c r="C2" s="31"/>
      <c r="D2" s="31"/>
      <c r="E2" s="31"/>
      <c r="F2" s="31"/>
      <c r="G2" s="31"/>
      <c r="H2" s="31"/>
      <c r="I2" s="31"/>
      <c r="J2" s="151"/>
      <c r="K2" s="41" t="s">
        <v>1</v>
      </c>
      <c r="L2" s="36"/>
    </row>
    <row r="3" spans="1:12" ht="15" customHeight="1">
      <c r="A3" s="31"/>
      <c r="B3" s="31"/>
      <c r="C3" s="31"/>
      <c r="D3" s="31"/>
      <c r="E3" s="31"/>
      <c r="F3" s="31"/>
      <c r="G3" s="31"/>
      <c r="H3" s="31"/>
      <c r="I3" s="31"/>
      <c r="J3" s="31"/>
      <c r="K3" s="36"/>
      <c r="L3" s="36"/>
    </row>
    <row r="4" spans="1:12" ht="15" customHeight="1">
      <c r="A4" s="31"/>
      <c r="B4" s="31"/>
      <c r="C4" s="31"/>
      <c r="D4" s="31"/>
      <c r="E4" s="31"/>
      <c r="F4" s="31"/>
      <c r="G4" s="31"/>
      <c r="H4" s="31"/>
      <c r="I4" s="31"/>
      <c r="J4" s="31"/>
      <c r="K4" s="36"/>
      <c r="L4" s="36"/>
    </row>
    <row r="5" spans="1:12" ht="27.65" customHeight="1">
      <c r="A5" s="31"/>
      <c r="B5" s="779" t="s">
        <v>456</v>
      </c>
      <c r="C5" s="779"/>
      <c r="D5" s="779"/>
      <c r="E5" s="31"/>
      <c r="F5" s="31"/>
      <c r="G5" s="31"/>
      <c r="H5" s="31"/>
      <c r="I5" s="31"/>
      <c r="J5" s="31"/>
      <c r="K5" s="36"/>
      <c r="L5" s="36"/>
    </row>
    <row r="6" spans="1:12" ht="15" customHeight="1">
      <c r="A6" s="31"/>
      <c r="B6" s="31"/>
      <c r="C6" s="31"/>
      <c r="D6" s="31"/>
      <c r="E6" s="31"/>
      <c r="F6" s="31"/>
      <c r="G6" s="31"/>
      <c r="H6" s="31"/>
      <c r="I6" s="31"/>
      <c r="J6" s="31"/>
      <c r="K6" s="36"/>
      <c r="L6" s="36"/>
    </row>
    <row r="7" spans="1:12" ht="15" customHeight="1">
      <c r="A7" s="31"/>
      <c r="B7" s="31"/>
      <c r="C7" s="31"/>
      <c r="D7" s="31"/>
      <c r="E7" s="31"/>
      <c r="F7" s="31"/>
      <c r="G7" s="31"/>
      <c r="H7" s="31"/>
      <c r="I7" s="31"/>
      <c r="J7" s="31"/>
      <c r="K7" s="36"/>
      <c r="L7" s="36"/>
    </row>
    <row r="8" spans="1:12" ht="15.75" customHeight="1">
      <c r="A8" s="31"/>
      <c r="B8" s="310" t="s">
        <v>457</v>
      </c>
      <c r="C8" s="31"/>
      <c r="D8" s="31"/>
      <c r="E8" s="31"/>
      <c r="F8" s="31"/>
      <c r="G8" s="31"/>
      <c r="H8" s="31"/>
      <c r="I8" s="31"/>
      <c r="J8" s="31"/>
      <c r="K8" s="36"/>
      <c r="L8" s="36"/>
    </row>
    <row r="9" spans="1:12" ht="15" customHeight="1">
      <c r="A9" s="31"/>
      <c r="B9" s="31"/>
      <c r="C9" s="31"/>
      <c r="D9" s="31"/>
      <c r="E9" s="31"/>
      <c r="F9" s="31"/>
      <c r="G9" s="31"/>
      <c r="H9" s="31"/>
      <c r="I9" s="31"/>
      <c r="J9" s="31"/>
      <c r="K9" s="36"/>
      <c r="L9" s="36"/>
    </row>
    <row r="10" spans="1:12" ht="15" customHeight="1">
      <c r="A10" s="36"/>
      <c r="B10" s="36"/>
      <c r="C10" s="36"/>
      <c r="D10" s="36"/>
      <c r="E10" s="36"/>
      <c r="F10" s="36"/>
      <c r="G10" s="36"/>
      <c r="H10" s="36"/>
      <c r="I10" s="36"/>
      <c r="J10" s="36"/>
      <c r="K10" s="36"/>
      <c r="L10" s="36"/>
    </row>
    <row r="11" spans="1:12" ht="15.75" customHeight="1">
      <c r="A11" s="31"/>
      <c r="B11" s="286" t="s">
        <v>457</v>
      </c>
      <c r="C11" s="292" t="s">
        <v>118</v>
      </c>
      <c r="D11" s="292" t="s">
        <v>119</v>
      </c>
      <c r="E11" s="292" t="s">
        <v>120</v>
      </c>
      <c r="F11" s="292" t="s">
        <v>121</v>
      </c>
      <c r="G11" s="292" t="s">
        <v>122</v>
      </c>
      <c r="H11" s="31"/>
      <c r="I11" s="31"/>
      <c r="J11" s="31"/>
      <c r="K11" s="36"/>
      <c r="L11" s="36"/>
    </row>
    <row r="12" spans="1:12" ht="15.75" customHeight="1">
      <c r="A12" s="31"/>
      <c r="B12" s="55" t="s">
        <v>1494</v>
      </c>
      <c r="C12" s="129">
        <v>6</v>
      </c>
      <c r="D12" s="73">
        <v>7</v>
      </c>
      <c r="E12" s="115">
        <v>8</v>
      </c>
      <c r="F12" s="115">
        <v>8</v>
      </c>
      <c r="G12" s="383" t="s">
        <v>210</v>
      </c>
      <c r="H12" s="31"/>
      <c r="I12" s="31"/>
      <c r="J12" s="31"/>
      <c r="K12" s="36"/>
      <c r="L12" s="36"/>
    </row>
    <row r="13" spans="1:12" ht="29.15" customHeight="1">
      <c r="A13" s="31"/>
      <c r="B13" s="57" t="s">
        <v>458</v>
      </c>
      <c r="C13" s="187">
        <v>1</v>
      </c>
      <c r="D13" s="325">
        <v>1</v>
      </c>
      <c r="E13" s="325">
        <v>1</v>
      </c>
      <c r="F13" s="325">
        <v>1</v>
      </c>
      <c r="G13" s="325">
        <v>1</v>
      </c>
      <c r="H13" s="31"/>
      <c r="I13" s="31"/>
      <c r="J13" s="31"/>
      <c r="K13" s="36"/>
      <c r="L13" s="36"/>
    </row>
    <row r="14" spans="1:12" ht="29.15" customHeight="1">
      <c r="A14" s="31"/>
      <c r="B14" s="57" t="s">
        <v>1425</v>
      </c>
      <c r="C14" s="187">
        <v>1</v>
      </c>
      <c r="D14" s="325">
        <v>1</v>
      </c>
      <c r="E14" s="325">
        <v>1</v>
      </c>
      <c r="F14" s="325">
        <v>1</v>
      </c>
      <c r="G14" s="325">
        <v>1</v>
      </c>
      <c r="H14" s="31"/>
      <c r="I14" s="31"/>
      <c r="J14" s="31"/>
      <c r="K14" s="36"/>
      <c r="L14" s="36"/>
    </row>
    <row r="15" spans="1:12" ht="29.15" customHeight="1">
      <c r="A15" s="31"/>
      <c r="B15" s="61" t="s">
        <v>459</v>
      </c>
      <c r="C15" s="144">
        <v>1</v>
      </c>
      <c r="D15" s="327">
        <v>1</v>
      </c>
      <c r="E15" s="327">
        <v>1</v>
      </c>
      <c r="F15" s="327">
        <v>1</v>
      </c>
      <c r="G15" s="327">
        <v>1</v>
      </c>
      <c r="H15" s="31"/>
      <c r="I15" s="31"/>
      <c r="J15" s="31"/>
      <c r="K15" s="36"/>
      <c r="L15" s="36"/>
    </row>
    <row r="16" spans="1:12" ht="8.15" customHeight="1">
      <c r="A16" s="31"/>
      <c r="B16" s="47"/>
      <c r="C16" s="47"/>
      <c r="D16" s="47"/>
      <c r="E16" s="47"/>
      <c r="F16" s="47"/>
      <c r="G16" s="47"/>
      <c r="H16" s="31"/>
      <c r="I16" s="31"/>
      <c r="J16" s="31"/>
      <c r="K16" s="36"/>
      <c r="L16" s="36"/>
    </row>
    <row r="17" spans="1:12" ht="25.9" customHeight="1">
      <c r="A17" s="31"/>
      <c r="B17" s="822" t="s">
        <v>213</v>
      </c>
      <c r="C17" s="822"/>
      <c r="D17" s="822"/>
      <c r="E17" s="822"/>
      <c r="F17" s="822"/>
      <c r="G17" s="822"/>
      <c r="H17" s="31"/>
      <c r="I17" s="31"/>
      <c r="J17" s="31"/>
      <c r="K17" s="36"/>
      <c r="L17" s="36"/>
    </row>
    <row r="18" spans="1:12" ht="15" customHeight="1">
      <c r="A18" s="31"/>
      <c r="B18" s="35"/>
      <c r="C18" s="31"/>
      <c r="D18" s="31"/>
      <c r="E18" s="31"/>
      <c r="F18" s="31"/>
      <c r="G18" s="31"/>
      <c r="H18" s="31"/>
      <c r="I18" s="31"/>
      <c r="J18" s="31"/>
      <c r="K18" s="36"/>
      <c r="L18" s="36"/>
    </row>
    <row r="19" spans="1:12" ht="15" customHeight="1">
      <c r="A19" s="31"/>
      <c r="B19" s="31"/>
      <c r="C19" s="31"/>
      <c r="D19" s="31"/>
      <c r="E19" s="31"/>
      <c r="F19" s="31"/>
      <c r="G19" s="31"/>
      <c r="H19" s="31"/>
      <c r="I19" s="31"/>
      <c r="J19" s="31"/>
      <c r="K19" s="36"/>
      <c r="L19" s="36"/>
    </row>
    <row r="20" spans="1:12" ht="15.75" customHeight="1">
      <c r="A20" s="31"/>
      <c r="B20" s="34"/>
      <c r="C20" s="825" t="s">
        <v>1426</v>
      </c>
      <c r="D20" s="824"/>
      <c r="E20" s="823" t="s">
        <v>119</v>
      </c>
      <c r="F20" s="824"/>
      <c r="G20" s="823" t="s">
        <v>120</v>
      </c>
      <c r="H20" s="824"/>
      <c r="I20" s="823" t="s">
        <v>121</v>
      </c>
      <c r="J20" s="825"/>
      <c r="K20" s="31"/>
      <c r="L20" s="36"/>
    </row>
    <row r="21" spans="1:12" ht="15.75" customHeight="1">
      <c r="A21" s="31"/>
      <c r="B21" s="382" t="s">
        <v>1427</v>
      </c>
      <c r="C21" s="292" t="s">
        <v>460</v>
      </c>
      <c r="D21" s="301" t="s">
        <v>461</v>
      </c>
      <c r="E21" s="302" t="s">
        <v>195</v>
      </c>
      <c r="F21" s="301" t="s">
        <v>462</v>
      </c>
      <c r="G21" s="302" t="s">
        <v>195</v>
      </c>
      <c r="H21" s="301" t="s">
        <v>462</v>
      </c>
      <c r="I21" s="302" t="s">
        <v>195</v>
      </c>
      <c r="J21" s="292" t="s">
        <v>462</v>
      </c>
      <c r="K21" s="31"/>
      <c r="L21" s="36"/>
    </row>
    <row r="22" spans="1:12" ht="15.75" customHeight="1">
      <c r="A22" s="626"/>
      <c r="B22" s="55" t="s">
        <v>463</v>
      </c>
      <c r="C22" s="160">
        <v>60</v>
      </c>
      <c r="D22" s="231">
        <v>0.9</v>
      </c>
      <c r="E22" s="313">
        <v>24</v>
      </c>
      <c r="F22" s="352">
        <v>1</v>
      </c>
      <c r="G22" s="313">
        <v>28</v>
      </c>
      <c r="H22" s="352">
        <v>1</v>
      </c>
      <c r="I22" s="313">
        <v>11</v>
      </c>
      <c r="J22" s="323">
        <v>1</v>
      </c>
      <c r="K22" s="31"/>
      <c r="L22" s="36"/>
    </row>
    <row r="23" spans="1:12" ht="15.75" customHeight="1">
      <c r="A23" s="626"/>
      <c r="B23" s="57" t="s">
        <v>464</v>
      </c>
      <c r="C23" s="162">
        <v>87</v>
      </c>
      <c r="D23" s="203">
        <v>0.94</v>
      </c>
      <c r="E23" s="315">
        <v>21</v>
      </c>
      <c r="F23" s="353">
        <v>1</v>
      </c>
      <c r="G23" s="315">
        <v>65</v>
      </c>
      <c r="H23" s="353">
        <v>1</v>
      </c>
      <c r="I23" s="315">
        <v>71</v>
      </c>
      <c r="J23" s="325">
        <v>0.99</v>
      </c>
      <c r="K23" s="31"/>
      <c r="L23" s="36"/>
    </row>
    <row r="24" spans="1:12" ht="15.75" customHeight="1">
      <c r="A24" s="626"/>
      <c r="B24" s="57" t="s">
        <v>465</v>
      </c>
      <c r="C24" s="162">
        <v>8</v>
      </c>
      <c r="D24" s="203">
        <v>1</v>
      </c>
      <c r="E24" s="315">
        <v>5</v>
      </c>
      <c r="F24" s="353">
        <v>1</v>
      </c>
      <c r="G24" s="315">
        <v>17</v>
      </c>
      <c r="H24" s="353">
        <v>1</v>
      </c>
      <c r="I24" s="315">
        <v>20</v>
      </c>
      <c r="J24" s="325">
        <v>0.95</v>
      </c>
      <c r="K24" s="31"/>
      <c r="L24" s="36"/>
    </row>
    <row r="25" spans="1:12" ht="15.75" customHeight="1">
      <c r="A25" s="626"/>
      <c r="B25" s="57" t="s">
        <v>466</v>
      </c>
      <c r="C25" s="162">
        <v>9</v>
      </c>
      <c r="D25" s="203">
        <v>1</v>
      </c>
      <c r="E25" s="315">
        <v>4</v>
      </c>
      <c r="F25" s="353">
        <v>1</v>
      </c>
      <c r="G25" s="315">
        <v>3</v>
      </c>
      <c r="H25" s="353">
        <v>1</v>
      </c>
      <c r="I25" s="315">
        <v>0</v>
      </c>
      <c r="J25" s="325">
        <v>0</v>
      </c>
      <c r="K25" s="31"/>
      <c r="L25" s="36"/>
    </row>
    <row r="26" spans="1:12" ht="15.75" customHeight="1">
      <c r="A26" s="626"/>
      <c r="B26" s="57" t="s">
        <v>467</v>
      </c>
      <c r="C26" s="162">
        <v>12</v>
      </c>
      <c r="D26" s="203">
        <v>0.83</v>
      </c>
      <c r="E26" s="315">
        <v>19</v>
      </c>
      <c r="F26" s="353">
        <v>0.9</v>
      </c>
      <c r="G26" s="315">
        <v>12</v>
      </c>
      <c r="H26" s="353">
        <v>0.92</v>
      </c>
      <c r="I26" s="315">
        <v>2</v>
      </c>
      <c r="J26" s="325">
        <v>1</v>
      </c>
      <c r="K26" s="31"/>
      <c r="L26" s="36"/>
    </row>
    <row r="27" spans="1:12" ht="15.75" customHeight="1">
      <c r="A27" s="626"/>
      <c r="B27" s="57" t="s">
        <v>468</v>
      </c>
      <c r="C27" s="162">
        <v>2</v>
      </c>
      <c r="D27" s="203">
        <v>1</v>
      </c>
      <c r="E27" s="858" t="s">
        <v>469</v>
      </c>
      <c r="F27" s="859"/>
      <c r="G27" s="859"/>
      <c r="H27" s="859"/>
      <c r="I27" s="859"/>
      <c r="J27" s="859"/>
      <c r="K27" s="31"/>
      <c r="L27" s="36"/>
    </row>
    <row r="28" spans="1:12" ht="15.75" customHeight="1">
      <c r="A28" s="626"/>
      <c r="B28" s="57" t="s">
        <v>470</v>
      </c>
      <c r="C28" s="162">
        <v>4</v>
      </c>
      <c r="D28" s="203">
        <v>1</v>
      </c>
      <c r="E28" s="315">
        <v>6</v>
      </c>
      <c r="F28" s="353">
        <v>1</v>
      </c>
      <c r="G28" s="315">
        <v>12</v>
      </c>
      <c r="H28" s="353">
        <v>1</v>
      </c>
      <c r="I28" s="315">
        <v>4</v>
      </c>
      <c r="J28" s="325">
        <v>0.75</v>
      </c>
      <c r="K28" s="31"/>
      <c r="L28" s="36"/>
    </row>
    <row r="29" spans="1:12" ht="15.75" customHeight="1">
      <c r="A29" s="626"/>
      <c r="B29" s="61" t="s">
        <v>440</v>
      </c>
      <c r="C29" s="163">
        <v>10</v>
      </c>
      <c r="D29" s="232">
        <v>0.8</v>
      </c>
      <c r="E29" s="317">
        <v>11</v>
      </c>
      <c r="F29" s="354">
        <v>0.92</v>
      </c>
      <c r="G29" s="317">
        <v>4</v>
      </c>
      <c r="H29" s="354">
        <v>0.75</v>
      </c>
      <c r="I29" s="317">
        <v>16</v>
      </c>
      <c r="J29" s="327">
        <v>0.63</v>
      </c>
      <c r="K29" s="31"/>
      <c r="L29" s="36"/>
    </row>
    <row r="30" spans="1:12" ht="15.75" customHeight="1">
      <c r="A30" s="627"/>
      <c r="B30" s="76" t="s">
        <v>263</v>
      </c>
      <c r="C30" s="165">
        <v>192</v>
      </c>
      <c r="D30" s="233">
        <v>0.92</v>
      </c>
      <c r="E30" s="319">
        <f>SUM(E22:E29)</f>
        <v>90</v>
      </c>
      <c r="F30" s="321">
        <v>0.97</v>
      </c>
      <c r="G30" s="319">
        <f>SUM(G22:G29)</f>
        <v>141</v>
      </c>
      <c r="H30" s="321">
        <v>0.99</v>
      </c>
      <c r="I30" s="319">
        <f>SUM(I22:I29)</f>
        <v>124</v>
      </c>
      <c r="J30" s="320">
        <v>0.93</v>
      </c>
      <c r="K30" s="31"/>
      <c r="L30" s="36"/>
    </row>
    <row r="31" spans="1:12" ht="8.15" customHeight="1">
      <c r="A31" s="31"/>
      <c r="B31" s="47"/>
      <c r="C31" s="47"/>
      <c r="D31" s="47"/>
      <c r="E31" s="47"/>
      <c r="F31" s="47"/>
      <c r="G31" s="47"/>
      <c r="H31" s="47"/>
      <c r="I31" s="47"/>
      <c r="J31" s="47"/>
      <c r="K31" s="36"/>
      <c r="L31" s="36"/>
    </row>
    <row r="32" spans="1:12" ht="25.9" customHeight="1">
      <c r="A32" s="31"/>
      <c r="B32" s="822" t="s">
        <v>471</v>
      </c>
      <c r="C32" s="822"/>
      <c r="D32" s="822"/>
      <c r="E32" s="822"/>
      <c r="F32" s="822"/>
      <c r="G32" s="822"/>
      <c r="H32" s="822"/>
      <c r="I32" s="822"/>
      <c r="J32" s="822"/>
      <c r="K32" s="36"/>
      <c r="L32" s="36"/>
    </row>
    <row r="33" spans="1:12" ht="15" customHeight="1">
      <c r="A33" s="36"/>
      <c r="B33" s="860"/>
      <c r="C33" s="783"/>
      <c r="D33" s="783"/>
      <c r="E33" s="783"/>
      <c r="F33" s="783"/>
      <c r="G33" s="783"/>
      <c r="H33" s="783"/>
      <c r="I33" s="783"/>
      <c r="J33" s="783"/>
      <c r="K33" s="36"/>
      <c r="L33" s="36"/>
    </row>
    <row r="34" spans="1:12" ht="15" customHeight="1">
      <c r="A34" s="36"/>
      <c r="B34" s="36"/>
      <c r="C34" s="31"/>
      <c r="D34" s="31"/>
      <c r="E34" s="31"/>
      <c r="F34" s="36"/>
      <c r="G34" s="36"/>
      <c r="H34" s="36"/>
      <c r="I34" s="36"/>
      <c r="J34" s="36"/>
      <c r="K34" s="36"/>
      <c r="L34" s="36"/>
    </row>
    <row r="35" spans="1:12" ht="25.9" customHeight="1">
      <c r="A35" s="36"/>
      <c r="B35" s="382" t="s">
        <v>472</v>
      </c>
      <c r="C35" s="292" t="s">
        <v>48</v>
      </c>
      <c r="D35" s="292" t="s">
        <v>53</v>
      </c>
      <c r="E35" s="292" t="s">
        <v>1329</v>
      </c>
      <c r="F35" s="292" t="s">
        <v>188</v>
      </c>
      <c r="G35" s="292" t="s">
        <v>54</v>
      </c>
      <c r="H35" s="292" t="s">
        <v>60</v>
      </c>
      <c r="I35" s="292" t="s">
        <v>56</v>
      </c>
      <c r="J35" s="292" t="s">
        <v>1330</v>
      </c>
      <c r="K35" s="36"/>
      <c r="L35" s="36"/>
    </row>
    <row r="36" spans="1:12" ht="15.75" customHeight="1">
      <c r="A36" s="36"/>
      <c r="B36" s="55" t="s">
        <v>463</v>
      </c>
      <c r="C36" s="385">
        <v>0</v>
      </c>
      <c r="D36" s="385">
        <v>0</v>
      </c>
      <c r="E36" s="385">
        <v>0</v>
      </c>
      <c r="F36" s="385">
        <v>0</v>
      </c>
      <c r="G36" s="385">
        <v>7</v>
      </c>
      <c r="H36" s="385">
        <v>0</v>
      </c>
      <c r="I36" s="385">
        <v>0</v>
      </c>
      <c r="J36" s="385">
        <v>53</v>
      </c>
      <c r="K36" s="36"/>
      <c r="L36" s="36"/>
    </row>
    <row r="37" spans="1:12" ht="15.75" customHeight="1">
      <c r="A37" s="36"/>
      <c r="B37" s="57" t="s">
        <v>473</v>
      </c>
      <c r="C37" s="386">
        <v>1</v>
      </c>
      <c r="D37" s="386">
        <v>0</v>
      </c>
      <c r="E37" s="386">
        <v>0</v>
      </c>
      <c r="F37" s="386">
        <v>0</v>
      </c>
      <c r="G37" s="386">
        <v>0</v>
      </c>
      <c r="H37" s="386">
        <v>0</v>
      </c>
      <c r="I37" s="386">
        <v>0</v>
      </c>
      <c r="J37" s="386">
        <v>86</v>
      </c>
      <c r="K37" s="36"/>
      <c r="L37" s="36"/>
    </row>
    <row r="38" spans="1:12" ht="15.75" customHeight="1">
      <c r="A38" s="36"/>
      <c r="B38" s="57" t="s">
        <v>465</v>
      </c>
      <c r="C38" s="386">
        <v>0</v>
      </c>
      <c r="D38" s="386">
        <v>0</v>
      </c>
      <c r="E38" s="386">
        <v>0</v>
      </c>
      <c r="F38" s="386">
        <v>1</v>
      </c>
      <c r="G38" s="386">
        <v>0</v>
      </c>
      <c r="H38" s="386">
        <v>1</v>
      </c>
      <c r="I38" s="386">
        <v>0</v>
      </c>
      <c r="J38" s="386">
        <v>6</v>
      </c>
      <c r="K38" s="36"/>
      <c r="L38" s="36"/>
    </row>
    <row r="39" spans="1:12" ht="15.75" customHeight="1">
      <c r="A39" s="36"/>
      <c r="B39" s="57" t="s">
        <v>474</v>
      </c>
      <c r="C39" s="386">
        <v>0</v>
      </c>
      <c r="D39" s="386">
        <v>0</v>
      </c>
      <c r="E39" s="386">
        <v>0</v>
      </c>
      <c r="F39" s="386">
        <v>0</v>
      </c>
      <c r="G39" s="386">
        <v>0</v>
      </c>
      <c r="H39" s="386">
        <v>4</v>
      </c>
      <c r="I39" s="386">
        <v>0</v>
      </c>
      <c r="J39" s="386">
        <v>5</v>
      </c>
      <c r="K39" s="36"/>
      <c r="L39" s="36"/>
    </row>
    <row r="40" spans="1:12" ht="15.75" customHeight="1">
      <c r="A40" s="36"/>
      <c r="B40" s="57" t="s">
        <v>475</v>
      </c>
      <c r="C40" s="386">
        <v>0</v>
      </c>
      <c r="D40" s="386">
        <v>0</v>
      </c>
      <c r="E40" s="386">
        <v>0</v>
      </c>
      <c r="F40" s="386">
        <v>0</v>
      </c>
      <c r="G40" s="386">
        <v>0</v>
      </c>
      <c r="H40" s="386">
        <v>12</v>
      </c>
      <c r="I40" s="386">
        <v>0</v>
      </c>
      <c r="J40" s="386">
        <v>0</v>
      </c>
      <c r="K40" s="36"/>
      <c r="L40" s="36"/>
    </row>
    <row r="41" spans="1:12" ht="15.75" customHeight="1">
      <c r="A41" s="36"/>
      <c r="B41" s="57" t="s">
        <v>468</v>
      </c>
      <c r="C41" s="386">
        <v>1</v>
      </c>
      <c r="D41" s="386">
        <v>0</v>
      </c>
      <c r="E41" s="386">
        <v>0</v>
      </c>
      <c r="F41" s="386">
        <v>0</v>
      </c>
      <c r="G41" s="386">
        <v>0</v>
      </c>
      <c r="H41" s="386">
        <v>1</v>
      </c>
      <c r="I41" s="386">
        <v>0</v>
      </c>
      <c r="J41" s="386">
        <v>0</v>
      </c>
      <c r="K41" s="36"/>
      <c r="L41" s="36"/>
    </row>
    <row r="42" spans="1:12" ht="15.75" customHeight="1">
      <c r="A42" s="36"/>
      <c r="B42" s="57" t="s">
        <v>470</v>
      </c>
      <c r="C42" s="386">
        <v>0</v>
      </c>
      <c r="D42" s="386">
        <v>0</v>
      </c>
      <c r="E42" s="386">
        <v>0</v>
      </c>
      <c r="F42" s="386">
        <v>1</v>
      </c>
      <c r="G42" s="386">
        <v>0</v>
      </c>
      <c r="H42" s="386">
        <v>1</v>
      </c>
      <c r="I42" s="386">
        <v>0</v>
      </c>
      <c r="J42" s="386">
        <v>2</v>
      </c>
      <c r="K42" s="36"/>
      <c r="L42" s="36"/>
    </row>
    <row r="43" spans="1:12" ht="15.75" customHeight="1">
      <c r="A43" s="36"/>
      <c r="B43" s="61" t="s">
        <v>440</v>
      </c>
      <c r="C43" s="387">
        <v>1</v>
      </c>
      <c r="D43" s="387">
        <v>1</v>
      </c>
      <c r="E43" s="387">
        <v>0</v>
      </c>
      <c r="F43" s="387">
        <v>0</v>
      </c>
      <c r="G43" s="387">
        <v>0</v>
      </c>
      <c r="H43" s="387">
        <v>0</v>
      </c>
      <c r="I43" s="387">
        <v>0</v>
      </c>
      <c r="J43" s="387">
        <v>8</v>
      </c>
      <c r="K43" s="36"/>
      <c r="L43" s="36"/>
    </row>
    <row r="44" spans="1:12" ht="15.75" customHeight="1">
      <c r="A44" s="36"/>
      <c r="B44" s="76" t="s">
        <v>263</v>
      </c>
      <c r="C44" s="391">
        <f t="shared" ref="C44:J44" si="0">SUM(C36:C43)</f>
        <v>3</v>
      </c>
      <c r="D44" s="391">
        <f t="shared" si="0"/>
        <v>1</v>
      </c>
      <c r="E44" s="391">
        <f t="shared" si="0"/>
        <v>0</v>
      </c>
      <c r="F44" s="391">
        <f t="shared" si="0"/>
        <v>2</v>
      </c>
      <c r="G44" s="391">
        <f t="shared" si="0"/>
        <v>7</v>
      </c>
      <c r="H44" s="391">
        <f t="shared" si="0"/>
        <v>19</v>
      </c>
      <c r="I44" s="391">
        <f t="shared" si="0"/>
        <v>0</v>
      </c>
      <c r="J44" s="391">
        <f t="shared" si="0"/>
        <v>160</v>
      </c>
      <c r="K44" s="31"/>
      <c r="L44" s="36"/>
    </row>
    <row r="45" spans="1:12" ht="8.15" customHeight="1">
      <c r="A45" s="36"/>
      <c r="B45" s="388"/>
      <c r="C45" s="389"/>
      <c r="D45" s="389"/>
      <c r="E45" s="389"/>
      <c r="F45" s="389"/>
      <c r="G45" s="389"/>
      <c r="H45" s="47"/>
      <c r="I45" s="47"/>
      <c r="J45" s="47"/>
      <c r="K45" s="36"/>
      <c r="L45" s="36"/>
    </row>
    <row r="46" spans="1:12" ht="25.9" customHeight="1">
      <c r="A46" s="36"/>
      <c r="B46" s="822" t="s">
        <v>1496</v>
      </c>
      <c r="C46" s="822"/>
      <c r="D46" s="822"/>
      <c r="E46" s="822"/>
      <c r="F46" s="822"/>
      <c r="G46" s="822"/>
      <c r="H46" s="822"/>
      <c r="I46" s="822"/>
      <c r="J46" s="822"/>
      <c r="K46" s="36"/>
      <c r="L46" s="36"/>
    </row>
    <row r="47" spans="1:12" ht="15" customHeight="1">
      <c r="A47" s="36"/>
      <c r="B47" s="36"/>
      <c r="C47" s="36"/>
      <c r="D47" s="36"/>
      <c r="E47" s="36"/>
      <c r="F47" s="36"/>
      <c r="G47" s="36"/>
      <c r="H47" s="36"/>
      <c r="I47" s="36"/>
      <c r="J47" s="36"/>
      <c r="K47" s="36"/>
      <c r="L47" s="36"/>
    </row>
    <row r="48" spans="1:12" ht="15" customHeight="1">
      <c r="A48" s="36"/>
      <c r="B48" s="36"/>
      <c r="C48" s="36"/>
      <c r="D48" s="36"/>
      <c r="E48" s="36"/>
      <c r="F48" s="36"/>
      <c r="G48" s="36"/>
      <c r="H48" s="36"/>
      <c r="I48" s="36"/>
      <c r="J48" s="36"/>
      <c r="K48" s="36"/>
      <c r="L48" s="36"/>
    </row>
    <row r="49" spans="1:12" ht="15.75" customHeight="1">
      <c r="A49" s="31"/>
      <c r="B49" s="286" t="s">
        <v>1331</v>
      </c>
      <c r="C49" s="293" t="s">
        <v>1315</v>
      </c>
      <c r="D49" s="292" t="s">
        <v>119</v>
      </c>
      <c r="E49" s="292" t="s">
        <v>120</v>
      </c>
      <c r="F49" s="292" t="s">
        <v>121</v>
      </c>
      <c r="G49" s="292" t="s">
        <v>122</v>
      </c>
      <c r="H49" s="31"/>
      <c r="I49" s="31"/>
      <c r="J49" s="31"/>
      <c r="K49" s="36"/>
      <c r="L49" s="36"/>
    </row>
    <row r="50" spans="1:12" ht="15.75" customHeight="1">
      <c r="A50" s="31"/>
      <c r="B50" s="55" t="s">
        <v>476</v>
      </c>
      <c r="C50" s="129">
        <v>1</v>
      </c>
      <c r="D50" s="115">
        <v>4</v>
      </c>
      <c r="E50" s="115">
        <v>8</v>
      </c>
      <c r="F50" s="115">
        <v>6</v>
      </c>
      <c r="G50" s="115">
        <v>1</v>
      </c>
      <c r="H50" s="31"/>
      <c r="I50" s="31"/>
      <c r="J50" s="31"/>
      <c r="K50" s="36"/>
      <c r="L50" s="36"/>
    </row>
    <row r="51" spans="1:12" ht="15.75" customHeight="1">
      <c r="A51" s="31"/>
      <c r="B51" s="61" t="s">
        <v>477</v>
      </c>
      <c r="C51" s="179">
        <v>0.1</v>
      </c>
      <c r="D51" s="90">
        <v>0.6</v>
      </c>
      <c r="E51" s="90">
        <v>3.3</v>
      </c>
      <c r="F51" s="90">
        <v>2.2999999999999998</v>
      </c>
      <c r="G51" s="90">
        <v>0.3</v>
      </c>
      <c r="H51" s="31"/>
      <c r="I51" s="31"/>
      <c r="J51" s="31"/>
      <c r="K51" s="36"/>
      <c r="L51" s="36"/>
    </row>
    <row r="52" spans="1:12" ht="8.15" customHeight="1">
      <c r="A52" s="31"/>
      <c r="B52" s="47"/>
      <c r="C52" s="47"/>
      <c r="D52" s="47"/>
      <c r="E52" s="47"/>
      <c r="F52" s="47"/>
      <c r="G52" s="47"/>
      <c r="H52" s="31"/>
      <c r="I52" s="31"/>
      <c r="J52" s="31"/>
      <c r="K52" s="36"/>
      <c r="L52" s="36"/>
    </row>
    <row r="53" spans="1:12" ht="35.9" customHeight="1">
      <c r="A53" s="31"/>
      <c r="B53" s="822" t="s">
        <v>478</v>
      </c>
      <c r="C53" s="822"/>
      <c r="D53" s="822"/>
      <c r="E53" s="822"/>
      <c r="F53" s="822"/>
      <c r="G53" s="822"/>
      <c r="H53" s="31"/>
      <c r="I53" s="31"/>
      <c r="J53" s="31"/>
      <c r="K53" s="36"/>
      <c r="L53" s="36"/>
    </row>
    <row r="54" spans="1:12" ht="15" customHeight="1">
      <c r="A54" s="36"/>
      <c r="B54" s="36"/>
      <c r="C54" s="36"/>
      <c r="D54" s="36"/>
      <c r="E54" s="36"/>
      <c r="F54" s="36"/>
      <c r="G54" s="36"/>
      <c r="H54" s="36"/>
      <c r="I54" s="36"/>
      <c r="J54" s="36"/>
      <c r="K54" s="36"/>
      <c r="L54" s="36"/>
    </row>
    <row r="55" spans="1:12" ht="15" customHeight="1">
      <c r="A55" s="31"/>
      <c r="B55" s="31"/>
      <c r="C55" s="31"/>
      <c r="D55" s="31"/>
      <c r="E55" s="31"/>
      <c r="F55" s="31"/>
      <c r="G55" s="31"/>
      <c r="H55" s="31"/>
      <c r="I55" s="31"/>
      <c r="J55" s="31"/>
      <c r="K55" s="36"/>
      <c r="L55" s="36"/>
    </row>
    <row r="56" spans="1:12" ht="15.75" customHeight="1">
      <c r="A56" s="31"/>
      <c r="B56" s="286" t="s">
        <v>479</v>
      </c>
      <c r="C56" s="292" t="s">
        <v>118</v>
      </c>
      <c r="D56" s="292" t="s">
        <v>119</v>
      </c>
      <c r="E56" s="292" t="s">
        <v>120</v>
      </c>
      <c r="F56" s="292" t="s">
        <v>121</v>
      </c>
      <c r="G56" s="292" t="s">
        <v>122</v>
      </c>
      <c r="H56" s="31"/>
      <c r="I56" s="31"/>
      <c r="J56" s="31"/>
      <c r="K56" s="36"/>
      <c r="L56" s="36"/>
    </row>
    <row r="57" spans="1:12" ht="29.15" customHeight="1">
      <c r="A57" s="31"/>
      <c r="B57" s="55" t="s">
        <v>480</v>
      </c>
      <c r="C57" s="160">
        <v>0</v>
      </c>
      <c r="D57" s="86">
        <v>0</v>
      </c>
      <c r="E57" s="86">
        <v>0</v>
      </c>
      <c r="F57" s="86">
        <v>0</v>
      </c>
      <c r="G57" s="86">
        <v>0</v>
      </c>
      <c r="H57" s="31"/>
      <c r="I57" s="31"/>
      <c r="J57" s="31"/>
      <c r="K57" s="36"/>
      <c r="L57" s="36"/>
    </row>
    <row r="58" spans="1:12" ht="29.15" customHeight="1">
      <c r="A58" s="31"/>
      <c r="B58" s="61" t="s">
        <v>481</v>
      </c>
      <c r="C58" s="163">
        <v>0</v>
      </c>
      <c r="D58" s="119">
        <v>0</v>
      </c>
      <c r="E58" s="119">
        <v>0</v>
      </c>
      <c r="F58" s="119">
        <v>0</v>
      </c>
      <c r="G58" s="119">
        <v>0</v>
      </c>
      <c r="H58" s="31"/>
      <c r="I58" s="31"/>
      <c r="J58" s="31"/>
      <c r="K58" s="36"/>
      <c r="L58" s="36"/>
    </row>
    <row r="59" spans="1:12" ht="15" customHeight="1">
      <c r="A59" s="31"/>
      <c r="B59" s="47"/>
      <c r="C59" s="47"/>
      <c r="D59" s="47"/>
      <c r="E59" s="47"/>
      <c r="F59" s="47"/>
      <c r="G59" s="47"/>
      <c r="H59" s="31"/>
      <c r="I59" s="31"/>
      <c r="J59" s="31"/>
      <c r="K59" s="36"/>
      <c r="L59" s="36"/>
    </row>
    <row r="60" spans="1:12" ht="15" customHeight="1">
      <c r="A60" s="31"/>
      <c r="B60" s="31"/>
      <c r="C60" s="31"/>
      <c r="D60" s="31"/>
      <c r="E60" s="31"/>
      <c r="F60" s="31"/>
      <c r="G60" s="31"/>
      <c r="H60" s="31"/>
      <c r="I60" s="31"/>
      <c r="J60" s="31"/>
      <c r="K60" s="36"/>
      <c r="L60" s="36"/>
    </row>
    <row r="61" spans="1:12" ht="15.75" customHeight="1">
      <c r="A61" s="31"/>
      <c r="B61" s="286" t="s">
        <v>1332</v>
      </c>
      <c r="C61" s="292" t="s">
        <v>118</v>
      </c>
      <c r="D61" s="292" t="s">
        <v>119</v>
      </c>
      <c r="E61" s="292" t="s">
        <v>120</v>
      </c>
      <c r="F61" s="292" t="s">
        <v>121</v>
      </c>
      <c r="G61" s="292" t="s">
        <v>122</v>
      </c>
      <c r="H61" s="34"/>
      <c r="I61" s="31"/>
      <c r="J61" s="31"/>
      <c r="K61" s="36"/>
      <c r="L61" s="36"/>
    </row>
    <row r="62" spans="1:12" ht="15.75" customHeight="1">
      <c r="A62" s="31"/>
      <c r="B62" s="330" t="s">
        <v>1495</v>
      </c>
      <c r="C62" s="208">
        <v>0</v>
      </c>
      <c r="D62" s="390">
        <v>0</v>
      </c>
      <c r="E62" s="390">
        <v>0</v>
      </c>
      <c r="F62" s="390">
        <v>0</v>
      </c>
      <c r="G62" s="390">
        <v>0</v>
      </c>
      <c r="H62" s="31"/>
      <c r="I62" s="31"/>
      <c r="J62" s="31"/>
      <c r="K62" s="36"/>
      <c r="L62" s="36"/>
    </row>
    <row r="63" spans="1:12" ht="8.15" customHeight="1">
      <c r="A63" s="31"/>
      <c r="B63" s="47"/>
      <c r="C63" s="47"/>
      <c r="D63" s="47"/>
      <c r="E63" s="47"/>
      <c r="F63" s="47"/>
      <c r="G63" s="47"/>
      <c r="H63" s="31"/>
      <c r="I63" s="31"/>
      <c r="J63" s="31"/>
      <c r="K63" s="36"/>
      <c r="L63" s="36"/>
    </row>
    <row r="64" spans="1:12" ht="24.25" customHeight="1">
      <c r="A64" s="31"/>
      <c r="B64" s="822" t="s">
        <v>482</v>
      </c>
      <c r="C64" s="822"/>
      <c r="D64" s="822"/>
      <c r="E64" s="822"/>
      <c r="F64" s="822"/>
      <c r="G64" s="822"/>
      <c r="H64" s="31"/>
      <c r="I64" s="31"/>
      <c r="J64" s="31"/>
      <c r="K64" s="36"/>
      <c r="L64" s="36"/>
    </row>
    <row r="65" spans="1:12" ht="15" customHeight="1">
      <c r="A65" s="31"/>
      <c r="B65" s="31"/>
      <c r="C65" s="31"/>
      <c r="D65" s="31"/>
      <c r="E65" s="31"/>
      <c r="F65" s="31"/>
      <c r="G65" s="31"/>
      <c r="H65" s="31"/>
      <c r="I65" s="31"/>
      <c r="J65" s="31"/>
      <c r="K65" s="36"/>
      <c r="L65" s="36"/>
    </row>
    <row r="66" spans="1:12" ht="15" customHeight="1">
      <c r="A66" s="31"/>
      <c r="B66" s="31"/>
      <c r="C66" s="31"/>
      <c r="D66" s="31"/>
      <c r="E66" s="31"/>
      <c r="F66" s="31"/>
      <c r="G66" s="31"/>
      <c r="H66" s="31"/>
      <c r="I66" s="31"/>
      <c r="J66" s="31"/>
      <c r="K66" s="36"/>
      <c r="L66" s="36"/>
    </row>
    <row r="67" spans="1:12" ht="15.75" customHeight="1">
      <c r="A67" s="31"/>
      <c r="B67" s="310" t="s">
        <v>483</v>
      </c>
      <c r="C67" s="310"/>
      <c r="D67" s="31"/>
      <c r="E67" s="31"/>
      <c r="F67" s="31"/>
      <c r="G67" s="31"/>
      <c r="H67" s="31"/>
      <c r="I67" s="31"/>
      <c r="J67" s="31"/>
      <c r="K67" s="36"/>
      <c r="L67" s="36"/>
    </row>
    <row r="68" spans="1:12" ht="15" customHeight="1">
      <c r="A68" s="31"/>
      <c r="B68" s="31"/>
      <c r="C68" s="31"/>
      <c r="D68" s="31"/>
      <c r="E68" s="31"/>
      <c r="F68" s="31"/>
      <c r="G68" s="31"/>
      <c r="H68" s="31"/>
      <c r="I68" s="31"/>
      <c r="J68" s="31"/>
      <c r="K68" s="36"/>
      <c r="L68" s="36"/>
    </row>
    <row r="69" spans="1:12" ht="15" customHeight="1">
      <c r="A69" s="31"/>
      <c r="B69" s="31"/>
      <c r="C69" s="31"/>
      <c r="D69" s="31"/>
      <c r="E69" s="31"/>
      <c r="F69" s="31"/>
      <c r="G69" s="31"/>
      <c r="H69" s="31"/>
      <c r="I69" s="31"/>
      <c r="J69" s="31"/>
      <c r="K69" s="36"/>
      <c r="L69" s="36"/>
    </row>
    <row r="70" spans="1:12" ht="25.9" customHeight="1">
      <c r="A70" s="31"/>
      <c r="B70" s="286" t="s">
        <v>1333</v>
      </c>
      <c r="C70" s="292" t="s">
        <v>118</v>
      </c>
      <c r="D70" s="292" t="s">
        <v>119</v>
      </c>
      <c r="E70" s="292" t="s">
        <v>120</v>
      </c>
      <c r="F70" s="292" t="s">
        <v>121</v>
      </c>
      <c r="G70" s="292" t="s">
        <v>122</v>
      </c>
      <c r="H70" s="31"/>
      <c r="I70" s="31"/>
      <c r="J70" s="31"/>
      <c r="K70" s="36"/>
      <c r="L70" s="36"/>
    </row>
    <row r="71" spans="1:12" ht="15.75" customHeight="1">
      <c r="A71" s="31"/>
      <c r="B71" s="55" t="s">
        <v>484</v>
      </c>
      <c r="C71" s="129" t="s">
        <v>143</v>
      </c>
      <c r="D71" s="115" t="s">
        <v>139</v>
      </c>
      <c r="E71" s="115" t="s">
        <v>139</v>
      </c>
      <c r="F71" s="115" t="s">
        <v>139</v>
      </c>
      <c r="G71" s="115" t="s">
        <v>139</v>
      </c>
      <c r="H71" s="31"/>
      <c r="I71" s="31"/>
      <c r="J71" s="31"/>
      <c r="K71" s="36"/>
      <c r="L71" s="36"/>
    </row>
    <row r="72" spans="1:12" ht="15.75" customHeight="1">
      <c r="A72" s="31"/>
      <c r="B72" s="61" t="s">
        <v>485</v>
      </c>
      <c r="C72" s="144">
        <f>C71/6</f>
        <v>0.16666666666666666</v>
      </c>
      <c r="D72" s="327">
        <f>D71/7</f>
        <v>0.2857142857142857</v>
      </c>
      <c r="E72" s="327">
        <f>E71/8</f>
        <v>0.25</v>
      </c>
      <c r="F72" s="327">
        <f>F71/8</f>
        <v>0.25</v>
      </c>
      <c r="G72" s="327">
        <f>G71/8</f>
        <v>0.25</v>
      </c>
      <c r="H72" s="31"/>
      <c r="I72" s="31"/>
      <c r="J72" s="31"/>
      <c r="K72" s="36"/>
      <c r="L72" s="36"/>
    </row>
    <row r="73" spans="1:12" ht="8.15" customHeight="1">
      <c r="A73" s="31"/>
      <c r="B73" s="47"/>
      <c r="C73" s="47"/>
      <c r="D73" s="47"/>
      <c r="E73" s="47"/>
      <c r="F73" s="47"/>
      <c r="G73" s="47"/>
      <c r="H73" s="31"/>
      <c r="I73" s="31"/>
      <c r="J73" s="31"/>
      <c r="K73" s="36"/>
      <c r="L73" s="36"/>
    </row>
    <row r="74" spans="1:12" ht="20.9" customHeight="1">
      <c r="A74" s="31"/>
      <c r="B74" s="822" t="s">
        <v>486</v>
      </c>
      <c r="C74" s="822"/>
      <c r="D74" s="822"/>
      <c r="E74" s="822"/>
      <c r="F74" s="822"/>
      <c r="G74" s="822"/>
      <c r="H74" s="31"/>
      <c r="I74" s="31"/>
      <c r="J74" s="31"/>
      <c r="K74" s="36"/>
      <c r="L74" s="36"/>
    </row>
    <row r="75" spans="1:12" ht="15" customHeight="1">
      <c r="A75" s="31"/>
      <c r="B75" s="31"/>
      <c r="C75" s="31"/>
      <c r="D75" s="31"/>
      <c r="E75" s="31"/>
      <c r="F75" s="31"/>
      <c r="G75" s="31"/>
      <c r="H75" s="31"/>
      <c r="I75" s="31"/>
      <c r="J75" s="31"/>
      <c r="K75" s="36"/>
      <c r="L75" s="36"/>
    </row>
    <row r="76" spans="1:12" ht="15" customHeight="1">
      <c r="A76" s="31"/>
      <c r="B76" s="31"/>
      <c r="C76" s="31"/>
      <c r="D76" s="31"/>
      <c r="E76" s="31"/>
      <c r="F76" s="31"/>
      <c r="G76" s="31"/>
      <c r="H76" s="31"/>
      <c r="I76" s="31"/>
      <c r="J76" s="31"/>
      <c r="K76" s="36"/>
      <c r="L76" s="36"/>
    </row>
    <row r="77" spans="1:12" ht="15.75" customHeight="1">
      <c r="A77" s="31"/>
      <c r="B77" s="286" t="s">
        <v>1334</v>
      </c>
      <c r="C77" s="292" t="s">
        <v>118</v>
      </c>
      <c r="D77" s="292" t="s">
        <v>119</v>
      </c>
      <c r="E77" s="292" t="s">
        <v>120</v>
      </c>
      <c r="F77" s="292" t="s">
        <v>121</v>
      </c>
      <c r="G77" s="292" t="s">
        <v>122</v>
      </c>
      <c r="H77" s="31"/>
      <c r="I77" s="31"/>
      <c r="J77" s="31"/>
      <c r="K77" s="36"/>
      <c r="L77" s="36"/>
    </row>
    <row r="78" spans="1:12" ht="42.65" customHeight="1">
      <c r="A78" s="31"/>
      <c r="B78" s="330" t="s">
        <v>487</v>
      </c>
      <c r="C78" s="208">
        <v>0</v>
      </c>
      <c r="D78" s="390">
        <v>0</v>
      </c>
      <c r="E78" s="390">
        <v>0</v>
      </c>
      <c r="F78" s="390">
        <v>0</v>
      </c>
      <c r="G78" s="390">
        <v>0</v>
      </c>
      <c r="H78" s="31"/>
      <c r="I78" s="31"/>
      <c r="J78" s="31"/>
      <c r="K78" s="36"/>
      <c r="L78" s="36"/>
    </row>
    <row r="79" spans="1:12" ht="8.15" customHeight="1">
      <c r="A79" s="31"/>
      <c r="B79" s="47"/>
      <c r="C79" s="47"/>
      <c r="D79" s="47"/>
      <c r="E79" s="47"/>
      <c r="F79" s="47"/>
      <c r="G79" s="47"/>
      <c r="H79" s="31"/>
      <c r="I79" s="31"/>
      <c r="J79" s="31"/>
      <c r="K79" s="36"/>
      <c r="L79" s="36"/>
    </row>
    <row r="80" spans="1:12" ht="24.25" customHeight="1">
      <c r="A80" s="31"/>
      <c r="B80" s="822" t="s">
        <v>488</v>
      </c>
      <c r="C80" s="822"/>
      <c r="D80" s="822"/>
      <c r="E80" s="822"/>
      <c r="F80" s="822"/>
      <c r="G80" s="822"/>
      <c r="H80" s="31"/>
      <c r="I80" s="31"/>
      <c r="J80" s="31"/>
      <c r="K80" s="36"/>
      <c r="L80" s="36"/>
    </row>
    <row r="81" spans="1:12" ht="15" customHeight="1">
      <c r="A81" s="31"/>
      <c r="B81" s="31"/>
      <c r="C81" s="31"/>
      <c r="D81" s="31"/>
      <c r="E81" s="31"/>
      <c r="F81" s="31"/>
      <c r="G81" s="31"/>
      <c r="H81" s="31"/>
      <c r="I81" s="31"/>
      <c r="J81" s="31"/>
      <c r="K81" s="36"/>
      <c r="L81" s="36"/>
    </row>
    <row r="82" spans="1:12" ht="15" customHeight="1">
      <c r="A82" s="31"/>
      <c r="B82" s="31"/>
      <c r="C82" s="31"/>
      <c r="D82" s="31"/>
      <c r="E82" s="31"/>
      <c r="F82" s="31"/>
      <c r="G82" s="31"/>
      <c r="H82" s="31"/>
      <c r="I82" s="31"/>
      <c r="J82" s="31"/>
      <c r="K82" s="36"/>
      <c r="L82" s="36"/>
    </row>
    <row r="83" spans="1:12" ht="15.75" customHeight="1">
      <c r="A83" s="31"/>
      <c r="B83" s="286" t="s">
        <v>489</v>
      </c>
      <c r="C83" s="292" t="s">
        <v>1323</v>
      </c>
      <c r="D83" s="292" t="s">
        <v>119</v>
      </c>
      <c r="E83" s="292" t="s">
        <v>120</v>
      </c>
      <c r="F83" s="292" t="s">
        <v>121</v>
      </c>
      <c r="G83" s="292" t="s">
        <v>122</v>
      </c>
      <c r="H83" s="31"/>
      <c r="I83" s="31"/>
      <c r="J83" s="31"/>
      <c r="K83" s="36"/>
      <c r="L83" s="36"/>
    </row>
    <row r="84" spans="1:12" ht="29.15" customHeight="1">
      <c r="A84" s="31"/>
      <c r="B84" s="330" t="s">
        <v>490</v>
      </c>
      <c r="C84" s="217">
        <v>1755</v>
      </c>
      <c r="D84" s="390">
        <v>739</v>
      </c>
      <c r="E84" s="390">
        <v>872</v>
      </c>
      <c r="F84" s="390">
        <v>913</v>
      </c>
      <c r="G84" s="390">
        <v>719</v>
      </c>
      <c r="H84" s="31"/>
      <c r="I84" s="31"/>
      <c r="J84" s="31"/>
      <c r="K84" s="36"/>
      <c r="L84" s="36"/>
    </row>
    <row r="85" spans="1:12" ht="8.15" customHeight="1">
      <c r="A85" s="31"/>
      <c r="B85" s="47"/>
      <c r="C85" s="47"/>
      <c r="D85" s="47"/>
      <c r="E85" s="47"/>
      <c r="F85" s="47"/>
      <c r="G85" s="47"/>
      <c r="H85" s="31"/>
      <c r="I85" s="31"/>
      <c r="J85" s="31"/>
      <c r="K85" s="36"/>
      <c r="L85" s="36"/>
    </row>
    <row r="86" spans="1:12" ht="34.15" customHeight="1">
      <c r="A86" s="31"/>
      <c r="B86" s="822" t="s">
        <v>491</v>
      </c>
      <c r="C86" s="822"/>
      <c r="D86" s="822"/>
      <c r="E86" s="822"/>
      <c r="F86" s="822"/>
      <c r="G86" s="822"/>
      <c r="H86" s="31"/>
      <c r="I86" s="31"/>
      <c r="J86" s="31"/>
      <c r="K86" s="36"/>
      <c r="L86" s="36"/>
    </row>
    <row r="87" spans="1:12" ht="15" customHeight="1">
      <c r="A87" s="31"/>
      <c r="B87" s="31"/>
      <c r="C87" s="31"/>
      <c r="D87" s="31"/>
      <c r="E87" s="31"/>
      <c r="F87" s="31"/>
      <c r="G87" s="31"/>
      <c r="H87" s="31"/>
      <c r="I87" s="31"/>
      <c r="J87" s="31"/>
      <c r="K87" s="36"/>
      <c r="L87" s="36"/>
    </row>
    <row r="88" spans="1:12" ht="15" hidden="1" customHeight="1">
      <c r="A88" s="27"/>
      <c r="B88" s="27"/>
      <c r="C88" s="27"/>
      <c r="D88" s="27"/>
      <c r="E88" s="27"/>
      <c r="F88" s="27"/>
      <c r="G88" s="27"/>
      <c r="H88" s="27"/>
      <c r="I88" s="27"/>
      <c r="J88" s="27"/>
    </row>
    <row r="89" spans="1:12" ht="15" hidden="1" customHeight="1">
      <c r="A89" s="27"/>
      <c r="B89" s="27"/>
      <c r="C89" s="27"/>
      <c r="D89" s="27"/>
      <c r="E89" s="27"/>
      <c r="F89" s="27"/>
      <c r="G89" s="27"/>
      <c r="H89" s="27"/>
      <c r="I89" s="27"/>
      <c r="J89" s="27"/>
    </row>
    <row r="90" spans="1:12" ht="15" hidden="1" customHeight="1">
      <c r="A90" s="27"/>
      <c r="B90" s="27"/>
      <c r="C90" s="27"/>
      <c r="D90" s="27"/>
      <c r="E90" s="27"/>
      <c r="F90" s="27"/>
      <c r="G90" s="27"/>
      <c r="H90" s="27"/>
      <c r="I90" s="27"/>
      <c r="J90" s="27"/>
    </row>
    <row r="91" spans="1:12" ht="15" hidden="1" customHeight="1">
      <c r="A91" s="27"/>
      <c r="B91" s="27"/>
      <c r="C91" s="27"/>
      <c r="D91" s="27"/>
      <c r="E91" s="27"/>
      <c r="F91" s="27"/>
      <c r="G91" s="27"/>
      <c r="H91" s="27"/>
      <c r="I91" s="27"/>
      <c r="J91" s="27"/>
    </row>
    <row r="92" spans="1:12"/>
    <row r="93" spans="1:12"/>
    <row r="94" spans="1:12"/>
    <row r="95" spans="1:12"/>
    <row r="96" spans="1:12"/>
    <row r="97"/>
  </sheetData>
  <sheetProtection algorithmName="SHA-512" hashValue="OguIlRYHcB9VTZE0ybt9sW9Jl+RD4V8YaiVsupTG2XvUWry2BesTepTOHQeFTFaZkzzggV2mvFJwdmS1lHa22A==" saltValue="ZsoP2uPK/bpzsAWYryOlbg==" spinCount="100000" sheet="1" objects="1" scenarios="1"/>
  <mergeCells count="15">
    <mergeCell ref="B80:G80"/>
    <mergeCell ref="B86:G86"/>
    <mergeCell ref="B53:G53"/>
    <mergeCell ref="B64:G64"/>
    <mergeCell ref="B74:G74"/>
    <mergeCell ref="B32:J32"/>
    <mergeCell ref="E27:J27"/>
    <mergeCell ref="I20:J20"/>
    <mergeCell ref="B33:J33"/>
    <mergeCell ref="B46:J46"/>
    <mergeCell ref="B5:D5"/>
    <mergeCell ref="C20:D20"/>
    <mergeCell ref="B17:G17"/>
    <mergeCell ref="G20:H20"/>
    <mergeCell ref="E20:F20"/>
  </mergeCells>
  <pageMargins left="0.75" right="0.75" top="1" bottom="1" header="0.5" footer="0.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D07B"/>
  </sheetPr>
  <dimension ref="A1:H146"/>
  <sheetViews>
    <sheetView showRuler="0" workbookViewId="0"/>
  </sheetViews>
  <sheetFormatPr defaultColWidth="0" defaultRowHeight="12.5" zeroHeight="1"/>
  <cols>
    <col min="1" max="1" width="4.1796875" style="28" customWidth="1"/>
    <col min="2" max="2" width="80.81640625" style="28" bestFit="1" customWidth="1"/>
    <col min="3" max="8" width="13.7265625" style="28" customWidth="1"/>
    <col min="9" max="23" width="13.7265625" style="28" hidden="1" customWidth="1"/>
    <col min="24" max="16384" width="13.7265625" style="28" hidden="1"/>
  </cols>
  <sheetData>
    <row r="1" spans="1:8" ht="15" customHeight="1">
      <c r="A1" s="31"/>
      <c r="B1" s="31"/>
      <c r="C1" s="31"/>
      <c r="D1" s="31"/>
      <c r="E1" s="31"/>
      <c r="F1" s="31"/>
      <c r="G1" s="31"/>
      <c r="H1" s="36"/>
    </row>
    <row r="2" spans="1:8" ht="74.150000000000006" customHeight="1">
      <c r="A2" s="31"/>
      <c r="B2" s="31"/>
      <c r="C2" s="31"/>
      <c r="D2" s="31"/>
      <c r="E2" s="31"/>
      <c r="F2" s="151"/>
      <c r="G2" s="41" t="s">
        <v>1</v>
      </c>
      <c r="H2" s="36"/>
    </row>
    <row r="3" spans="1:8" ht="15" customHeight="1">
      <c r="A3" s="31"/>
      <c r="B3" s="31"/>
      <c r="C3" s="31"/>
      <c r="D3" s="31"/>
      <c r="E3" s="31"/>
      <c r="F3" s="31"/>
      <c r="G3" s="31"/>
      <c r="H3" s="36"/>
    </row>
    <row r="4" spans="1:8" ht="15" customHeight="1">
      <c r="A4" s="31"/>
      <c r="B4" s="31"/>
      <c r="C4" s="31"/>
      <c r="D4" s="31"/>
      <c r="E4" s="31"/>
      <c r="F4" s="31"/>
      <c r="G4" s="31"/>
      <c r="H4" s="36"/>
    </row>
    <row r="5" spans="1:8" ht="27.65" customHeight="1">
      <c r="A5" s="31"/>
      <c r="B5" s="779" t="s">
        <v>492</v>
      </c>
      <c r="C5" s="779"/>
      <c r="D5" s="779"/>
      <c r="E5" s="31"/>
      <c r="F5" s="31"/>
      <c r="G5" s="31"/>
      <c r="H5" s="36"/>
    </row>
    <row r="6" spans="1:8" ht="15" customHeight="1">
      <c r="A6" s="31"/>
      <c r="B6" s="31"/>
      <c r="C6" s="31"/>
      <c r="D6" s="31"/>
      <c r="E6" s="31"/>
      <c r="F6" s="31"/>
      <c r="G6" s="31"/>
      <c r="H6" s="36"/>
    </row>
    <row r="7" spans="1:8" ht="15" customHeight="1">
      <c r="A7" s="31"/>
      <c r="B7" s="31"/>
      <c r="C7" s="31"/>
      <c r="D7" s="31"/>
      <c r="E7" s="31"/>
      <c r="F7" s="31"/>
      <c r="G7" s="31"/>
      <c r="H7" s="36"/>
    </row>
    <row r="8" spans="1:8" ht="15" customHeight="1">
      <c r="A8" s="31"/>
      <c r="B8" s="310" t="s">
        <v>15</v>
      </c>
      <c r="C8" s="31"/>
      <c r="D8" s="31"/>
      <c r="E8" s="31"/>
      <c r="F8" s="31"/>
      <c r="G8" s="31"/>
      <c r="H8" s="36"/>
    </row>
    <row r="9" spans="1:8" ht="12.65" customHeight="1">
      <c r="A9" s="36"/>
      <c r="B9" s="36"/>
      <c r="C9" s="36"/>
      <c r="D9" s="36"/>
      <c r="E9" s="36"/>
      <c r="F9" s="36"/>
      <c r="G9" s="36"/>
      <c r="H9" s="36"/>
    </row>
    <row r="10" spans="1:8" ht="15" customHeight="1">
      <c r="A10" s="31"/>
      <c r="B10" s="792" t="s">
        <v>493</v>
      </c>
      <c r="C10" s="792"/>
      <c r="D10" s="792"/>
      <c r="E10" s="792"/>
      <c r="F10" s="792"/>
      <c r="G10" s="792"/>
      <c r="H10" s="36"/>
    </row>
    <row r="11" spans="1:8" ht="15" customHeight="1">
      <c r="A11" s="31"/>
      <c r="B11" s="31"/>
      <c r="C11" s="31"/>
      <c r="D11" s="31"/>
      <c r="E11" s="31"/>
      <c r="F11" s="31"/>
      <c r="G11" s="31"/>
      <c r="H11" s="36"/>
    </row>
    <row r="12" spans="1:8" ht="15" customHeight="1">
      <c r="A12" s="31"/>
      <c r="B12" s="31"/>
      <c r="C12" s="31"/>
      <c r="D12" s="31"/>
      <c r="E12" s="31"/>
      <c r="F12" s="31"/>
      <c r="G12" s="31"/>
      <c r="H12" s="36"/>
    </row>
    <row r="13" spans="1:8" ht="15" customHeight="1">
      <c r="A13" s="31"/>
      <c r="B13" s="286" t="s">
        <v>1429</v>
      </c>
      <c r="C13" s="292" t="s">
        <v>118</v>
      </c>
      <c r="D13" s="292" t="s">
        <v>1430</v>
      </c>
      <c r="E13" s="292" t="s">
        <v>120</v>
      </c>
      <c r="F13" s="292" t="s">
        <v>121</v>
      </c>
      <c r="G13" s="292" t="s">
        <v>122</v>
      </c>
      <c r="H13" s="36"/>
    </row>
    <row r="14" spans="1:8" ht="15" customHeight="1">
      <c r="A14" s="31"/>
      <c r="B14" s="2" t="s">
        <v>49</v>
      </c>
      <c r="C14" s="9">
        <f>SUM(C15:C19)</f>
        <v>4.3100000000000005</v>
      </c>
      <c r="D14" s="9">
        <v>5.3</v>
      </c>
      <c r="E14" s="9">
        <v>6.9</v>
      </c>
      <c r="F14" s="9">
        <v>6.8</v>
      </c>
      <c r="G14" s="9">
        <v>7.1</v>
      </c>
      <c r="H14" s="36"/>
    </row>
    <row r="15" spans="1:8" ht="15" customHeight="1">
      <c r="A15" s="31"/>
      <c r="B15" s="395" t="s">
        <v>48</v>
      </c>
      <c r="C15" s="339">
        <v>1.1100000000000001</v>
      </c>
      <c r="D15" s="339">
        <v>1</v>
      </c>
      <c r="E15" s="339">
        <v>1</v>
      </c>
      <c r="F15" s="861" t="s">
        <v>469</v>
      </c>
      <c r="G15" s="861"/>
      <c r="H15" s="36"/>
    </row>
    <row r="16" spans="1:8" ht="15" customHeight="1">
      <c r="A16" s="31"/>
      <c r="B16" s="395" t="s">
        <v>53</v>
      </c>
      <c r="C16" s="339">
        <v>0.49</v>
      </c>
      <c r="D16" s="339">
        <v>0.6</v>
      </c>
      <c r="E16" s="339">
        <v>0.4</v>
      </c>
      <c r="F16" s="862"/>
      <c r="G16" s="862"/>
      <c r="H16" s="36"/>
    </row>
    <row r="17" spans="1:8" ht="15" customHeight="1">
      <c r="A17" s="31"/>
      <c r="B17" s="395" t="s">
        <v>494</v>
      </c>
      <c r="C17" s="339">
        <v>0</v>
      </c>
      <c r="D17" s="339">
        <v>0.1</v>
      </c>
      <c r="E17" s="339">
        <v>1.2</v>
      </c>
      <c r="F17" s="862"/>
      <c r="G17" s="862"/>
      <c r="H17" s="36"/>
    </row>
    <row r="18" spans="1:8" ht="15" customHeight="1">
      <c r="A18" s="31"/>
      <c r="B18" s="395" t="s">
        <v>189</v>
      </c>
      <c r="C18" s="339">
        <v>1.1399999999999999</v>
      </c>
      <c r="D18" s="339">
        <v>1.1000000000000001</v>
      </c>
      <c r="E18" s="339">
        <v>0.9</v>
      </c>
      <c r="F18" s="862"/>
      <c r="G18" s="862"/>
      <c r="H18" s="36"/>
    </row>
    <row r="19" spans="1:8" ht="15" customHeight="1">
      <c r="A19" s="31"/>
      <c r="B19" s="395" t="s">
        <v>1431</v>
      </c>
      <c r="C19" s="339">
        <v>1.57</v>
      </c>
      <c r="D19" s="339">
        <v>2.6</v>
      </c>
      <c r="E19" s="339">
        <v>3.3</v>
      </c>
      <c r="F19" s="863"/>
      <c r="G19" s="863"/>
      <c r="H19" s="36"/>
    </row>
    <row r="20" spans="1:8" ht="15" customHeight="1">
      <c r="A20" s="31"/>
      <c r="B20" s="3" t="s">
        <v>98</v>
      </c>
      <c r="C20" s="10">
        <f>SUM(C21)</f>
        <v>1</v>
      </c>
      <c r="D20" s="10">
        <v>3.5</v>
      </c>
      <c r="E20" s="10">
        <v>2.6</v>
      </c>
      <c r="F20" s="10">
        <v>4.8</v>
      </c>
      <c r="G20" s="10">
        <v>3.9</v>
      </c>
      <c r="H20" s="36"/>
    </row>
    <row r="21" spans="1:8" ht="15" customHeight="1">
      <c r="A21" s="31"/>
      <c r="B21" s="395" t="s">
        <v>97</v>
      </c>
      <c r="C21" s="339">
        <v>1</v>
      </c>
      <c r="D21" s="339">
        <v>3.5</v>
      </c>
      <c r="E21" s="339">
        <v>2.6</v>
      </c>
      <c r="F21" s="859" t="s">
        <v>469</v>
      </c>
      <c r="G21" s="859"/>
      <c r="H21" s="36"/>
    </row>
    <row r="22" spans="1:8" ht="15" customHeight="1">
      <c r="A22" s="31"/>
      <c r="B22" s="3" t="s">
        <v>57</v>
      </c>
      <c r="C22" s="10">
        <f>SUM(C23)</f>
        <v>2.2599999999999998</v>
      </c>
      <c r="D22" s="10">
        <v>2.1</v>
      </c>
      <c r="E22" s="10">
        <v>2.2000000000000002</v>
      </c>
      <c r="F22" s="10">
        <v>1.8</v>
      </c>
      <c r="G22" s="10">
        <v>1.6</v>
      </c>
      <c r="H22" s="36"/>
    </row>
    <row r="23" spans="1:8" ht="15" customHeight="1">
      <c r="A23" s="31"/>
      <c r="B23" s="395" t="s">
        <v>56</v>
      </c>
      <c r="C23" s="339">
        <v>2.2599999999999998</v>
      </c>
      <c r="D23" s="339">
        <v>2.1</v>
      </c>
      <c r="E23" s="339">
        <v>2.2000000000000002</v>
      </c>
      <c r="F23" s="859" t="s">
        <v>469</v>
      </c>
      <c r="G23" s="859"/>
      <c r="H23" s="36"/>
    </row>
    <row r="24" spans="1:8" ht="15" customHeight="1">
      <c r="A24" s="31"/>
      <c r="B24" s="3" t="s">
        <v>55</v>
      </c>
      <c r="C24" s="10">
        <f>SUM(C25:C27)</f>
        <v>14.44</v>
      </c>
      <c r="D24" s="11">
        <v>9.6</v>
      </c>
      <c r="E24" s="10">
        <v>10</v>
      </c>
      <c r="F24" s="10">
        <v>13</v>
      </c>
      <c r="G24" s="10">
        <v>17.399999999999999</v>
      </c>
      <c r="H24" s="36"/>
    </row>
    <row r="25" spans="1:8" ht="15" customHeight="1">
      <c r="A25" s="31"/>
      <c r="B25" s="395" t="s">
        <v>54</v>
      </c>
      <c r="C25" s="339">
        <v>10.82</v>
      </c>
      <c r="D25" s="339">
        <v>6.1</v>
      </c>
      <c r="E25" s="339">
        <v>7.3</v>
      </c>
      <c r="F25" s="861" t="s">
        <v>469</v>
      </c>
      <c r="G25" s="861"/>
      <c r="H25" s="36"/>
    </row>
    <row r="26" spans="1:8" ht="15" customHeight="1">
      <c r="A26" s="31"/>
      <c r="B26" s="395" t="s">
        <v>60</v>
      </c>
      <c r="C26" s="339">
        <v>2.95</v>
      </c>
      <c r="D26" s="396">
        <v>3.2</v>
      </c>
      <c r="E26" s="339">
        <v>2.2999999999999998</v>
      </c>
      <c r="F26" s="862"/>
      <c r="G26" s="862"/>
      <c r="H26" s="36"/>
    </row>
    <row r="27" spans="1:8" ht="15" customHeight="1">
      <c r="A27" s="31"/>
      <c r="B27" s="395" t="s">
        <v>495</v>
      </c>
      <c r="C27" s="339">
        <v>0.67</v>
      </c>
      <c r="D27" s="339">
        <v>0.3</v>
      </c>
      <c r="E27" s="339">
        <v>0.3</v>
      </c>
      <c r="F27" s="863"/>
      <c r="G27" s="863"/>
      <c r="H27" s="36"/>
    </row>
    <row r="28" spans="1:8" ht="15" customHeight="1">
      <c r="A28" s="31"/>
      <c r="B28" s="3" t="s">
        <v>71</v>
      </c>
      <c r="C28" s="10">
        <f>SUM(C29)</f>
        <v>1.2</v>
      </c>
      <c r="D28" s="10">
        <v>1.6</v>
      </c>
      <c r="E28" s="10">
        <v>2</v>
      </c>
      <c r="F28" s="10">
        <v>1.3</v>
      </c>
      <c r="G28" s="10">
        <v>1</v>
      </c>
      <c r="H28" s="36"/>
    </row>
    <row r="29" spans="1:8" ht="15" customHeight="1">
      <c r="A29" s="31"/>
      <c r="B29" s="397" t="s">
        <v>188</v>
      </c>
      <c r="C29" s="340">
        <v>1.2</v>
      </c>
      <c r="D29" s="340">
        <v>1.6</v>
      </c>
      <c r="E29" s="340">
        <v>2</v>
      </c>
      <c r="F29" s="864" t="s">
        <v>469</v>
      </c>
      <c r="G29" s="864"/>
      <c r="H29" s="36"/>
    </row>
    <row r="30" spans="1:8" ht="15" customHeight="1">
      <c r="A30" s="31"/>
      <c r="B30" s="76" t="s">
        <v>263</v>
      </c>
      <c r="C30" s="393">
        <f>SUM(C14,C20,C22,C24,C28)</f>
        <v>23.209999999999997</v>
      </c>
      <c r="D30" s="394">
        <v>22.2</v>
      </c>
      <c r="E30" s="393">
        <v>23.6</v>
      </c>
      <c r="F30" s="393">
        <v>27.7</v>
      </c>
      <c r="G30" s="393">
        <v>31.1</v>
      </c>
      <c r="H30" s="36"/>
    </row>
    <row r="31" spans="1:8" ht="20.149999999999999" customHeight="1">
      <c r="A31" s="31"/>
      <c r="B31" s="381" t="s">
        <v>371</v>
      </c>
      <c r="C31" s="47"/>
      <c r="D31" s="47"/>
      <c r="E31" s="47"/>
      <c r="F31" s="47"/>
      <c r="G31" s="47"/>
      <c r="H31" s="36"/>
    </row>
    <row r="32" spans="1:8" ht="5.9" customHeight="1">
      <c r="A32" s="31"/>
      <c r="B32" s="31"/>
      <c r="C32" s="31"/>
      <c r="D32" s="31"/>
      <c r="E32" s="31"/>
      <c r="F32" s="31"/>
      <c r="G32" s="31"/>
      <c r="H32" s="36"/>
    </row>
    <row r="33" spans="1:8" ht="52.5" customHeight="1">
      <c r="A33" s="36"/>
      <c r="B33" s="865" t="s">
        <v>1497</v>
      </c>
      <c r="C33" s="826"/>
      <c r="D33" s="826"/>
      <c r="E33" s="826"/>
      <c r="F33" s="826"/>
      <c r="G33" s="826"/>
      <c r="H33" s="36"/>
    </row>
    <row r="34" spans="1:8" ht="15" customHeight="1">
      <c r="A34" s="36"/>
      <c r="B34" s="36"/>
      <c r="C34" s="36"/>
      <c r="D34" s="36"/>
      <c r="E34" s="36"/>
      <c r="F34" s="36"/>
      <c r="G34" s="36"/>
      <c r="H34" s="36"/>
    </row>
    <row r="35" spans="1:8" ht="15" customHeight="1">
      <c r="A35" s="31"/>
      <c r="B35" s="31"/>
      <c r="C35" s="31"/>
      <c r="D35" s="31"/>
      <c r="E35" s="31"/>
      <c r="F35" s="31"/>
      <c r="G35" s="31"/>
      <c r="H35" s="36"/>
    </row>
    <row r="36" spans="1:8" ht="15" customHeight="1">
      <c r="A36" s="31"/>
      <c r="B36" s="286" t="s">
        <v>496</v>
      </c>
      <c r="C36" s="292" t="s">
        <v>118</v>
      </c>
      <c r="D36" s="292" t="s">
        <v>119</v>
      </c>
      <c r="E36" s="292" t="s">
        <v>120</v>
      </c>
      <c r="F36" s="292" t="s">
        <v>121</v>
      </c>
      <c r="G36" s="31"/>
      <c r="H36" s="36"/>
    </row>
    <row r="37" spans="1:8" ht="15.75" customHeight="1">
      <c r="A37" s="31"/>
      <c r="B37" s="55" t="s">
        <v>497</v>
      </c>
      <c r="C37" s="227">
        <v>20.99</v>
      </c>
      <c r="D37" s="400">
        <v>19</v>
      </c>
      <c r="E37" s="377">
        <v>20.399999999999999</v>
      </c>
      <c r="F37" s="377">
        <v>24.6</v>
      </c>
      <c r="G37" s="31"/>
      <c r="H37" s="36"/>
    </row>
    <row r="38" spans="1:8" ht="15.75" customHeight="1">
      <c r="A38" s="31"/>
      <c r="B38" s="395" t="s">
        <v>1285</v>
      </c>
      <c r="C38" s="193">
        <v>5.64</v>
      </c>
      <c r="D38" s="401">
        <v>2.6</v>
      </c>
      <c r="E38" s="401">
        <v>3.7</v>
      </c>
      <c r="F38" s="401">
        <v>5.2</v>
      </c>
      <c r="G38" s="31"/>
      <c r="H38" s="36"/>
    </row>
    <row r="39" spans="1:8" ht="15.75" customHeight="1">
      <c r="A39" s="31"/>
      <c r="B39" s="57" t="s">
        <v>498</v>
      </c>
      <c r="C39" s="193">
        <v>0.43</v>
      </c>
      <c r="D39" s="401">
        <v>0.5</v>
      </c>
      <c r="E39" s="401">
        <v>0.8</v>
      </c>
      <c r="F39" s="401">
        <v>0.6</v>
      </c>
      <c r="G39" s="31"/>
      <c r="H39" s="36"/>
    </row>
    <row r="40" spans="1:8" ht="15.75" customHeight="1">
      <c r="A40" s="31"/>
      <c r="B40" s="61" t="s">
        <v>499</v>
      </c>
      <c r="C40" s="194">
        <v>1.78</v>
      </c>
      <c r="D40" s="90">
        <v>2.7</v>
      </c>
      <c r="E40" s="90">
        <v>2.2999999999999998</v>
      </c>
      <c r="F40" s="90">
        <v>2.5</v>
      </c>
      <c r="G40" s="31"/>
      <c r="H40" s="36"/>
    </row>
    <row r="41" spans="1:8" ht="15.75" customHeight="1">
      <c r="A41" s="31"/>
      <c r="B41" s="76" t="s">
        <v>500</v>
      </c>
      <c r="C41" s="228">
        <f>SUM(C37,C39,C40)</f>
        <v>23.2</v>
      </c>
      <c r="D41" s="402">
        <v>22.2</v>
      </c>
      <c r="E41" s="402">
        <v>23.6</v>
      </c>
      <c r="F41" s="402">
        <v>27.7</v>
      </c>
      <c r="G41" s="31"/>
      <c r="H41" s="36"/>
    </row>
    <row r="42" spans="1:8" ht="8.15" customHeight="1">
      <c r="A42" s="31"/>
      <c r="B42" s="47"/>
      <c r="C42" s="47"/>
      <c r="D42" s="47"/>
      <c r="E42" s="47"/>
      <c r="F42" s="47"/>
      <c r="G42" s="31"/>
      <c r="H42" s="36"/>
    </row>
    <row r="43" spans="1:8" ht="42.75" customHeight="1">
      <c r="A43" s="31"/>
      <c r="B43" s="822" t="s">
        <v>501</v>
      </c>
      <c r="C43" s="822"/>
      <c r="D43" s="822"/>
      <c r="E43" s="822"/>
      <c r="F43" s="822"/>
      <c r="G43" s="31"/>
      <c r="H43" s="36"/>
    </row>
    <row r="44" spans="1:8" ht="15" customHeight="1">
      <c r="A44" s="31"/>
      <c r="B44" s="31"/>
      <c r="C44" s="31"/>
      <c r="D44" s="31"/>
      <c r="E44" s="31"/>
      <c r="F44" s="31"/>
      <c r="G44" s="31"/>
      <c r="H44" s="36"/>
    </row>
    <row r="45" spans="1:8" ht="15" customHeight="1">
      <c r="A45" s="31"/>
      <c r="B45" s="31"/>
      <c r="C45" s="31"/>
      <c r="D45" s="31"/>
      <c r="E45" s="31"/>
      <c r="F45" s="31"/>
      <c r="G45" s="31"/>
      <c r="H45" s="36"/>
    </row>
    <row r="46" spans="1:8" ht="15.75" customHeight="1">
      <c r="A46" s="31"/>
      <c r="B46" s="286" t="s">
        <v>1335</v>
      </c>
      <c r="C46" s="292" t="s">
        <v>118</v>
      </c>
      <c r="D46" s="292" t="s">
        <v>502</v>
      </c>
      <c r="E46" s="31"/>
      <c r="F46" s="31"/>
      <c r="G46" s="31"/>
      <c r="H46" s="36"/>
    </row>
    <row r="47" spans="1:8" ht="15.75" customHeight="1">
      <c r="A47" s="31"/>
      <c r="B47" s="55" t="s">
        <v>503</v>
      </c>
      <c r="C47" s="229">
        <v>5.64</v>
      </c>
      <c r="D47" s="166">
        <f>C47/$C$51</f>
        <v>0.26882745471877978</v>
      </c>
      <c r="E47" s="31"/>
      <c r="F47" s="31"/>
      <c r="G47" s="31"/>
      <c r="H47" s="36"/>
    </row>
    <row r="48" spans="1:8" ht="15.75" customHeight="1">
      <c r="A48" s="31"/>
      <c r="B48" s="57" t="s">
        <v>504</v>
      </c>
      <c r="C48" s="192">
        <v>4.7699999999999996</v>
      </c>
      <c r="D48" s="167">
        <f>C48/$C$51</f>
        <v>0.22735938989513821</v>
      </c>
      <c r="E48" s="31"/>
      <c r="F48" s="31"/>
      <c r="G48" s="31"/>
      <c r="H48" s="36"/>
    </row>
    <row r="49" spans="1:8" ht="15.75" customHeight="1">
      <c r="A49" s="31"/>
      <c r="B49" s="57" t="s">
        <v>505</v>
      </c>
      <c r="C49" s="192">
        <v>8.09</v>
      </c>
      <c r="D49" s="167">
        <f>C49/$C$51</f>
        <v>0.38560533841754052</v>
      </c>
      <c r="E49" s="31"/>
      <c r="F49" s="31"/>
      <c r="G49" s="31"/>
      <c r="H49" s="36"/>
    </row>
    <row r="50" spans="1:8" ht="15.75" customHeight="1">
      <c r="A50" s="31"/>
      <c r="B50" s="61" t="s">
        <v>506</v>
      </c>
      <c r="C50" s="179">
        <v>2.48</v>
      </c>
      <c r="D50" s="169">
        <f>C50/$C$51</f>
        <v>0.11820781696854146</v>
      </c>
      <c r="E50" s="31"/>
      <c r="F50" s="31"/>
      <c r="G50" s="31"/>
      <c r="H50" s="36"/>
    </row>
    <row r="51" spans="1:8" ht="15.75" customHeight="1">
      <c r="A51" s="31"/>
      <c r="B51" s="76" t="s">
        <v>500</v>
      </c>
      <c r="C51" s="228">
        <f>SUM(C47:C50)</f>
        <v>20.98</v>
      </c>
      <c r="D51" s="141">
        <f>SUM(D47:D50)</f>
        <v>1</v>
      </c>
      <c r="E51" s="31"/>
      <c r="F51" s="31"/>
      <c r="G51" s="31"/>
      <c r="H51" s="36"/>
    </row>
    <row r="52" spans="1:8" ht="8.15" customHeight="1">
      <c r="A52" s="31"/>
      <c r="B52" s="47"/>
      <c r="C52" s="47"/>
      <c r="D52" s="47"/>
      <c r="E52" s="31"/>
      <c r="F52" s="31"/>
      <c r="G52" s="31"/>
      <c r="H52" s="36"/>
    </row>
    <row r="53" spans="1:8" ht="15" customHeight="1">
      <c r="A53" s="31"/>
      <c r="B53" s="392" t="s">
        <v>507</v>
      </c>
      <c r="C53" s="31"/>
      <c r="D53" s="31"/>
      <c r="E53" s="31"/>
      <c r="F53" s="31"/>
      <c r="G53" s="31"/>
      <c r="H53" s="36"/>
    </row>
    <row r="54" spans="1:8" ht="15" customHeight="1">
      <c r="A54" s="31"/>
      <c r="B54" s="31"/>
      <c r="C54" s="31"/>
      <c r="D54" s="31"/>
      <c r="E54" s="31"/>
      <c r="F54" s="31"/>
      <c r="G54" s="31"/>
      <c r="H54" s="36"/>
    </row>
    <row r="55" spans="1:8" ht="15" customHeight="1">
      <c r="A55" s="31"/>
      <c r="B55" s="31"/>
      <c r="C55" s="31"/>
      <c r="D55" s="31"/>
      <c r="E55" s="31"/>
      <c r="F55" s="31"/>
      <c r="G55" s="31"/>
      <c r="H55" s="36"/>
    </row>
    <row r="56" spans="1:8" ht="15" customHeight="1">
      <c r="A56" s="31"/>
      <c r="B56" s="310" t="s">
        <v>508</v>
      </c>
      <c r="C56" s="31"/>
      <c r="D56" s="31"/>
      <c r="E56" s="31"/>
      <c r="F56" s="31"/>
      <c r="G56" s="31"/>
      <c r="H56" s="36"/>
    </row>
    <row r="57" spans="1:8" ht="15" customHeight="1">
      <c r="A57" s="31"/>
      <c r="B57" s="31"/>
      <c r="C57" s="31"/>
      <c r="D57" s="31"/>
      <c r="E57" s="31"/>
      <c r="F57" s="31"/>
      <c r="G57" s="31"/>
      <c r="H57" s="36"/>
    </row>
    <row r="58" spans="1:8" ht="15" customHeight="1">
      <c r="A58" s="31"/>
      <c r="B58" s="286" t="s">
        <v>509</v>
      </c>
      <c r="C58" s="292" t="s">
        <v>118</v>
      </c>
      <c r="D58" s="292" t="s">
        <v>119</v>
      </c>
      <c r="E58" s="292" t="s">
        <v>120</v>
      </c>
      <c r="F58" s="292" t="s">
        <v>121</v>
      </c>
      <c r="G58" s="31"/>
      <c r="H58" s="36"/>
    </row>
    <row r="59" spans="1:8" ht="15" customHeight="1">
      <c r="A59" s="31"/>
      <c r="B59" s="55" t="s">
        <v>1286</v>
      </c>
      <c r="C59" s="129">
        <v>44</v>
      </c>
      <c r="D59" s="115">
        <v>55</v>
      </c>
      <c r="E59" s="115">
        <v>46</v>
      </c>
      <c r="F59" s="115">
        <v>83</v>
      </c>
      <c r="G59" s="31"/>
      <c r="H59" s="36"/>
    </row>
    <row r="60" spans="1:8" ht="15" customHeight="1">
      <c r="A60" s="31"/>
      <c r="B60" s="57" t="s">
        <v>1287</v>
      </c>
      <c r="C60" s="591">
        <v>2856346</v>
      </c>
      <c r="D60" s="401">
        <v>1.9</v>
      </c>
      <c r="E60" s="401">
        <v>2.2999999999999998</v>
      </c>
      <c r="F60" s="401">
        <v>3.1</v>
      </c>
      <c r="G60" s="31"/>
      <c r="H60" s="36"/>
    </row>
    <row r="61" spans="1:8" ht="15" customHeight="1">
      <c r="A61" s="31"/>
      <c r="B61" s="57" t="s">
        <v>1288</v>
      </c>
      <c r="C61" s="591">
        <v>2949535</v>
      </c>
      <c r="D61" s="401">
        <v>1.2</v>
      </c>
      <c r="E61" s="401">
        <v>0.7</v>
      </c>
      <c r="F61" s="401">
        <v>2.2000000000000002</v>
      </c>
      <c r="G61" s="31"/>
      <c r="H61" s="36"/>
    </row>
    <row r="62" spans="1:8" ht="15" customHeight="1">
      <c r="A62" s="31"/>
      <c r="B62" s="61" t="s">
        <v>1289</v>
      </c>
      <c r="C62" s="230">
        <v>794101</v>
      </c>
      <c r="D62" s="90">
        <v>0.9</v>
      </c>
      <c r="E62" s="90">
        <v>0.3</v>
      </c>
      <c r="F62" s="90">
        <v>1.6</v>
      </c>
      <c r="G62" s="31"/>
      <c r="H62" s="36"/>
    </row>
    <row r="63" spans="1:8" ht="8.15" customHeight="1">
      <c r="A63" s="31"/>
      <c r="B63" s="47"/>
      <c r="C63" s="47"/>
      <c r="D63" s="47"/>
      <c r="E63" s="47"/>
      <c r="F63" s="47"/>
      <c r="G63" s="31"/>
      <c r="H63" s="36"/>
    </row>
    <row r="64" spans="1:8" ht="88.5" customHeight="1">
      <c r="A64" s="31"/>
      <c r="B64" s="822" t="s">
        <v>510</v>
      </c>
      <c r="C64" s="822"/>
      <c r="D64" s="822"/>
      <c r="E64" s="822"/>
      <c r="F64" s="822"/>
      <c r="G64" s="31"/>
      <c r="H64" s="36"/>
    </row>
    <row r="65" spans="1:8" ht="15" customHeight="1">
      <c r="A65" s="31"/>
      <c r="B65" s="31"/>
      <c r="C65" s="31"/>
      <c r="D65" s="31"/>
      <c r="E65" s="31"/>
      <c r="F65" s="31"/>
      <c r="G65" s="31"/>
      <c r="H65" s="36"/>
    </row>
    <row r="66" spans="1:8" ht="15" customHeight="1">
      <c r="A66" s="31"/>
      <c r="B66" s="31"/>
      <c r="C66" s="31"/>
      <c r="D66" s="31"/>
      <c r="E66" s="31"/>
      <c r="F66" s="31"/>
      <c r="G66" s="31"/>
      <c r="H66" s="36"/>
    </row>
    <row r="67" spans="1:8" ht="15" customHeight="1">
      <c r="A67" s="31"/>
      <c r="B67" s="286" t="s">
        <v>1336</v>
      </c>
      <c r="C67" s="292" t="s">
        <v>1315</v>
      </c>
      <c r="D67" s="292" t="s">
        <v>119</v>
      </c>
      <c r="E67" s="292" t="s">
        <v>120</v>
      </c>
      <c r="F67" s="292" t="s">
        <v>121</v>
      </c>
      <c r="G67" s="31"/>
      <c r="H67" s="36"/>
    </row>
    <row r="68" spans="1:8" ht="15" customHeight="1">
      <c r="A68" s="31"/>
      <c r="B68" s="55" t="s">
        <v>1290</v>
      </c>
      <c r="C68" s="145">
        <v>34828</v>
      </c>
      <c r="D68" s="86">
        <v>52741</v>
      </c>
      <c r="E68" s="86">
        <v>30223</v>
      </c>
      <c r="F68" s="86">
        <v>59835</v>
      </c>
      <c r="G68" s="31"/>
      <c r="H68" s="36"/>
    </row>
    <row r="69" spans="1:8" ht="15" customHeight="1">
      <c r="A69" s="31"/>
      <c r="B69" s="57" t="s">
        <v>511</v>
      </c>
      <c r="C69" s="162">
        <v>19276</v>
      </c>
      <c r="D69" s="88">
        <v>31752</v>
      </c>
      <c r="E69" s="88">
        <v>14942</v>
      </c>
      <c r="F69" s="88">
        <v>25262</v>
      </c>
      <c r="G69" s="31"/>
      <c r="H69" s="36"/>
    </row>
    <row r="70" spans="1:8" ht="15" customHeight="1">
      <c r="A70" s="31"/>
      <c r="B70" s="57" t="s">
        <v>512</v>
      </c>
      <c r="C70" s="162">
        <v>15552</v>
      </c>
      <c r="D70" s="88">
        <v>20989</v>
      </c>
      <c r="E70" s="88">
        <v>15281</v>
      </c>
      <c r="F70" s="88">
        <v>34673</v>
      </c>
      <c r="G70" s="31"/>
      <c r="H70" s="36"/>
    </row>
    <row r="71" spans="1:8" ht="15" customHeight="1">
      <c r="A71" s="31"/>
      <c r="B71" s="57" t="s">
        <v>1291</v>
      </c>
      <c r="C71" s="210">
        <v>841</v>
      </c>
      <c r="D71" s="88">
        <v>3297</v>
      </c>
      <c r="E71" s="88">
        <v>1519</v>
      </c>
      <c r="F71" s="88">
        <v>315</v>
      </c>
      <c r="G71" s="31"/>
      <c r="H71" s="36"/>
    </row>
    <row r="72" spans="1:8" ht="15" customHeight="1">
      <c r="A72" s="31"/>
      <c r="B72" s="57" t="s">
        <v>511</v>
      </c>
      <c r="C72" s="162">
        <v>142</v>
      </c>
      <c r="D72" s="88">
        <v>1319</v>
      </c>
      <c r="E72" s="88">
        <v>657</v>
      </c>
      <c r="F72" s="88">
        <v>160</v>
      </c>
      <c r="G72" s="31"/>
      <c r="H72" s="36"/>
    </row>
    <row r="73" spans="1:8" ht="15" customHeight="1">
      <c r="A73" s="31"/>
      <c r="B73" s="61" t="s">
        <v>512</v>
      </c>
      <c r="C73" s="163">
        <v>17</v>
      </c>
      <c r="D73" s="119">
        <v>1978</v>
      </c>
      <c r="E73" s="119">
        <v>862</v>
      </c>
      <c r="F73" s="119">
        <v>155</v>
      </c>
      <c r="G73" s="31"/>
      <c r="H73" s="36"/>
    </row>
    <row r="74" spans="1:8" ht="8.15" customHeight="1">
      <c r="A74" s="31"/>
      <c r="B74" s="47"/>
      <c r="C74" s="47"/>
      <c r="D74" s="47"/>
      <c r="E74" s="47"/>
      <c r="F74" s="47"/>
      <c r="G74" s="31"/>
      <c r="H74" s="36"/>
    </row>
    <row r="75" spans="1:8" ht="87.75" customHeight="1">
      <c r="A75" s="31"/>
      <c r="B75" s="822" t="s">
        <v>513</v>
      </c>
      <c r="C75" s="822"/>
      <c r="D75" s="822"/>
      <c r="E75" s="822"/>
      <c r="F75" s="822"/>
      <c r="G75" s="31"/>
      <c r="H75" s="36"/>
    </row>
    <row r="76" spans="1:8" ht="15" customHeight="1">
      <c r="A76" s="31"/>
      <c r="B76" s="31"/>
      <c r="C76" s="31"/>
      <c r="D76" s="31"/>
      <c r="E76" s="31"/>
      <c r="F76" s="31"/>
      <c r="G76" s="31"/>
      <c r="H76" s="36"/>
    </row>
    <row r="77" spans="1:8" ht="15" customHeight="1">
      <c r="A77" s="31"/>
      <c r="B77" s="31"/>
      <c r="C77" s="31"/>
      <c r="D77" s="31"/>
      <c r="E77" s="31"/>
      <c r="F77" s="31"/>
      <c r="G77" s="31"/>
      <c r="H77" s="36"/>
    </row>
    <row r="78" spans="1:8" ht="15" customHeight="1">
      <c r="A78" s="31"/>
      <c r="B78" s="310" t="s">
        <v>514</v>
      </c>
      <c r="C78" s="31"/>
      <c r="D78" s="31"/>
      <c r="E78" s="31"/>
      <c r="F78" s="31"/>
      <c r="G78" s="31"/>
      <c r="H78" s="36"/>
    </row>
    <row r="79" spans="1:8" ht="15" customHeight="1">
      <c r="A79" s="31"/>
      <c r="B79" s="31"/>
      <c r="C79" s="31"/>
      <c r="D79" s="31"/>
      <c r="E79" s="31"/>
      <c r="F79" s="31"/>
      <c r="G79" s="31"/>
      <c r="H79" s="36"/>
    </row>
    <row r="80" spans="1:8" ht="15" customHeight="1">
      <c r="A80" s="31"/>
      <c r="B80" s="31"/>
      <c r="C80" s="31"/>
      <c r="D80" s="31"/>
      <c r="E80" s="31"/>
      <c r="F80" s="31"/>
      <c r="G80" s="31"/>
      <c r="H80" s="36"/>
    </row>
    <row r="81" spans="1:8" ht="15" customHeight="1">
      <c r="A81" s="31"/>
      <c r="B81" s="286" t="s">
        <v>515</v>
      </c>
      <c r="C81" s="292" t="s">
        <v>118</v>
      </c>
      <c r="D81" s="292" t="s">
        <v>119</v>
      </c>
      <c r="E81" s="292" t="s">
        <v>120</v>
      </c>
      <c r="F81" s="292" t="s">
        <v>121</v>
      </c>
      <c r="G81" s="31"/>
      <c r="H81" s="36"/>
    </row>
    <row r="82" spans="1:8" ht="15" customHeight="1">
      <c r="A82" s="31"/>
      <c r="B82" s="55" t="s">
        <v>1292</v>
      </c>
      <c r="C82" s="129">
        <v>13</v>
      </c>
      <c r="D82" s="115">
        <v>16</v>
      </c>
      <c r="E82" s="598">
        <v>5</v>
      </c>
      <c r="F82" s="598">
        <v>1</v>
      </c>
      <c r="G82" s="31"/>
      <c r="H82" s="36"/>
    </row>
    <row r="83" spans="1:8" ht="15" customHeight="1">
      <c r="A83" s="31"/>
      <c r="B83" s="57" t="s">
        <v>1293</v>
      </c>
      <c r="C83" s="629">
        <v>377932</v>
      </c>
      <c r="D83" s="599">
        <v>0.17</v>
      </c>
      <c r="E83" s="599">
        <v>7.0000000000000007E-2</v>
      </c>
      <c r="F83" s="599">
        <v>0.35</v>
      </c>
      <c r="G83" s="31"/>
      <c r="H83" s="36"/>
    </row>
    <row r="84" spans="1:8" ht="15" customHeight="1">
      <c r="A84" s="31"/>
      <c r="B84" s="61" t="s">
        <v>1294</v>
      </c>
      <c r="C84" s="630">
        <v>796019</v>
      </c>
      <c r="D84" s="600">
        <v>1.1499999999999999</v>
      </c>
      <c r="E84" s="864" t="s">
        <v>469</v>
      </c>
      <c r="F84" s="864"/>
      <c r="G84" s="31"/>
      <c r="H84" s="36"/>
    </row>
    <row r="85" spans="1:8" ht="8.15" customHeight="1">
      <c r="A85" s="36"/>
      <c r="B85" s="47"/>
      <c r="C85" s="47"/>
      <c r="D85" s="47"/>
      <c r="E85" s="47"/>
      <c r="F85" s="47"/>
      <c r="G85" s="36"/>
      <c r="H85" s="36"/>
    </row>
    <row r="86" spans="1:8" ht="56.65" customHeight="1">
      <c r="A86" s="31"/>
      <c r="B86" s="822" t="s">
        <v>516</v>
      </c>
      <c r="C86" s="822"/>
      <c r="D86" s="822"/>
      <c r="E86" s="822"/>
      <c r="F86" s="822"/>
      <c r="G86" s="31"/>
      <c r="H86" s="36"/>
    </row>
    <row r="87" spans="1:8" ht="15" customHeight="1">
      <c r="A87" s="31"/>
      <c r="B87" s="31"/>
      <c r="C87" s="31"/>
      <c r="D87" s="31"/>
      <c r="E87" s="31"/>
      <c r="F87" s="31"/>
      <c r="G87" s="31"/>
      <c r="H87" s="36"/>
    </row>
    <row r="88" spans="1:8" ht="15" customHeight="1">
      <c r="A88" s="31"/>
      <c r="B88" s="31"/>
      <c r="C88" s="31"/>
      <c r="D88" s="31"/>
      <c r="E88" s="31"/>
      <c r="F88" s="31"/>
      <c r="G88" s="36"/>
      <c r="H88" s="36"/>
    </row>
    <row r="89" spans="1:8" ht="15" customHeight="1">
      <c r="A89" s="31"/>
      <c r="B89" s="286" t="s">
        <v>1337</v>
      </c>
      <c r="C89" s="292" t="s">
        <v>1316</v>
      </c>
      <c r="D89" s="292" t="s">
        <v>119</v>
      </c>
      <c r="E89" s="292" t="s">
        <v>120</v>
      </c>
      <c r="F89" s="31"/>
      <c r="G89" s="36"/>
      <c r="H89" s="36"/>
    </row>
    <row r="90" spans="1:8" ht="15" customHeight="1">
      <c r="A90" s="31"/>
      <c r="B90" s="55" t="s">
        <v>517</v>
      </c>
      <c r="C90" s="597">
        <f>SUM(C91+C92)</f>
        <v>850</v>
      </c>
      <c r="D90" s="86">
        <v>1750</v>
      </c>
      <c r="E90" s="86">
        <v>810</v>
      </c>
      <c r="F90" s="31"/>
      <c r="G90" s="36"/>
      <c r="H90" s="36"/>
    </row>
    <row r="91" spans="1:8" ht="15" customHeight="1">
      <c r="A91" s="31"/>
      <c r="B91" s="57" t="s">
        <v>511</v>
      </c>
      <c r="C91" s="162">
        <v>405</v>
      </c>
      <c r="D91" s="88">
        <v>893</v>
      </c>
      <c r="E91" s="88">
        <v>341</v>
      </c>
      <c r="F91" s="31"/>
      <c r="G91" s="36"/>
      <c r="H91" s="36"/>
    </row>
    <row r="92" spans="1:8" ht="15" customHeight="1">
      <c r="A92" s="31"/>
      <c r="B92" s="57" t="s">
        <v>512</v>
      </c>
      <c r="C92" s="162">
        <v>445</v>
      </c>
      <c r="D92" s="88">
        <v>857</v>
      </c>
      <c r="E92" s="88">
        <v>469</v>
      </c>
      <c r="F92" s="31"/>
      <c r="G92" s="36"/>
      <c r="H92" s="36"/>
    </row>
    <row r="93" spans="1:8" ht="15" customHeight="1">
      <c r="A93" s="31"/>
      <c r="B93" s="57" t="s">
        <v>1295</v>
      </c>
      <c r="C93" s="210">
        <v>521</v>
      </c>
      <c r="D93" s="88">
        <v>1480</v>
      </c>
      <c r="E93" s="88">
        <v>223</v>
      </c>
      <c r="F93" s="31"/>
      <c r="G93" s="36"/>
      <c r="H93" s="36"/>
    </row>
    <row r="94" spans="1:8" ht="15" customHeight="1">
      <c r="A94" s="31"/>
      <c r="B94" s="57" t="s">
        <v>511</v>
      </c>
      <c r="C94" s="162">
        <v>194</v>
      </c>
      <c r="D94" s="88">
        <v>752</v>
      </c>
      <c r="E94" s="88">
        <v>94</v>
      </c>
      <c r="F94" s="31"/>
      <c r="G94" s="36"/>
      <c r="H94" s="36"/>
    </row>
    <row r="95" spans="1:8" ht="15" customHeight="1">
      <c r="A95" s="31"/>
      <c r="B95" s="61" t="s">
        <v>512</v>
      </c>
      <c r="C95" s="163">
        <v>207</v>
      </c>
      <c r="D95" s="119">
        <v>728</v>
      </c>
      <c r="E95" s="119">
        <v>129</v>
      </c>
      <c r="F95" s="31"/>
      <c r="G95" s="36"/>
      <c r="H95" s="36"/>
    </row>
    <row r="96" spans="1:8" ht="8.15" customHeight="1">
      <c r="A96" s="31"/>
      <c r="B96" s="47"/>
      <c r="C96" s="47"/>
      <c r="D96" s="47"/>
      <c r="E96" s="47"/>
      <c r="F96" s="31"/>
      <c r="G96" s="36"/>
      <c r="H96" s="36"/>
    </row>
    <row r="97" spans="1:8" ht="75.75" customHeight="1">
      <c r="A97" s="31"/>
      <c r="B97" s="822" t="s">
        <v>518</v>
      </c>
      <c r="C97" s="822"/>
      <c r="D97" s="822"/>
      <c r="E97" s="822"/>
      <c r="F97" s="31"/>
      <c r="G97" s="31"/>
      <c r="H97" s="36"/>
    </row>
    <row r="98" spans="1:8" ht="15" customHeight="1">
      <c r="A98" s="36"/>
      <c r="B98" s="36"/>
      <c r="C98" s="36"/>
      <c r="D98" s="36"/>
      <c r="E98" s="36"/>
      <c r="F98" s="36"/>
      <c r="G98" s="36"/>
      <c r="H98" s="36"/>
    </row>
    <row r="99" spans="1:8" ht="15" customHeight="1">
      <c r="A99" s="31"/>
      <c r="B99" s="31"/>
      <c r="C99" s="31"/>
      <c r="D99" s="31"/>
      <c r="E99" s="31"/>
      <c r="F99" s="31"/>
      <c r="G99" s="31"/>
      <c r="H99" s="36"/>
    </row>
    <row r="100" spans="1:8" ht="15" customHeight="1">
      <c r="A100" s="36"/>
      <c r="B100" s="310" t="s">
        <v>519</v>
      </c>
      <c r="C100" s="36"/>
      <c r="D100" s="36"/>
      <c r="E100" s="36"/>
      <c r="F100" s="36"/>
      <c r="G100" s="36"/>
      <c r="H100" s="36"/>
    </row>
    <row r="101" spans="1:8" ht="15" customHeight="1">
      <c r="A101" s="36"/>
      <c r="B101" s="36"/>
      <c r="C101" s="36"/>
      <c r="D101" s="36"/>
      <c r="E101" s="36"/>
      <c r="F101" s="36"/>
      <c r="G101" s="36"/>
      <c r="H101" s="36"/>
    </row>
    <row r="102" spans="1:8" ht="15" customHeight="1">
      <c r="A102" s="36"/>
      <c r="B102" s="36"/>
      <c r="C102" s="36"/>
      <c r="D102" s="36"/>
      <c r="E102" s="36"/>
      <c r="F102" s="36"/>
      <c r="G102" s="36"/>
      <c r="H102" s="36"/>
    </row>
    <row r="103" spans="1:8" ht="15.75" customHeight="1">
      <c r="A103" s="36"/>
      <c r="B103" s="286" t="s">
        <v>520</v>
      </c>
      <c r="C103" s="854" t="s">
        <v>218</v>
      </c>
      <c r="D103" s="854"/>
      <c r="E103" s="854"/>
      <c r="F103" s="854"/>
      <c r="G103" s="854"/>
      <c r="H103" s="36"/>
    </row>
    <row r="104" spans="1:8" ht="14.15" customHeight="1">
      <c r="A104" s="36"/>
      <c r="B104" s="296" t="s">
        <v>219</v>
      </c>
      <c r="C104" s="4"/>
      <c r="D104" s="4"/>
      <c r="E104" s="4"/>
      <c r="F104" s="4"/>
      <c r="G104" s="4"/>
      <c r="H104" s="36"/>
    </row>
    <row r="105" spans="1:8" ht="115.5" customHeight="1">
      <c r="A105" s="36"/>
      <c r="B105" s="57" t="s">
        <v>521</v>
      </c>
      <c r="C105" s="808" t="s">
        <v>522</v>
      </c>
      <c r="D105" s="808"/>
      <c r="E105" s="808"/>
      <c r="F105" s="808"/>
      <c r="G105" s="808"/>
      <c r="H105" s="36"/>
    </row>
    <row r="106" spans="1:8" ht="14.15" customHeight="1">
      <c r="A106" s="36"/>
      <c r="B106" s="52" t="s">
        <v>523</v>
      </c>
      <c r="C106" s="866"/>
      <c r="D106" s="866"/>
      <c r="E106" s="866"/>
      <c r="F106" s="866"/>
      <c r="G106" s="866"/>
      <c r="H106" s="36"/>
    </row>
    <row r="107" spans="1:8" ht="99.75" customHeight="1">
      <c r="A107" s="36"/>
      <c r="B107" s="57" t="s">
        <v>524</v>
      </c>
      <c r="C107" s="808" t="s">
        <v>1428</v>
      </c>
      <c r="D107" s="808"/>
      <c r="E107" s="808"/>
      <c r="F107" s="808"/>
      <c r="G107" s="808"/>
      <c r="H107" s="36"/>
    </row>
    <row r="108" spans="1:8" ht="27.75" customHeight="1">
      <c r="A108" s="36"/>
      <c r="B108" s="57" t="s">
        <v>498</v>
      </c>
      <c r="C108" s="808" t="s">
        <v>525</v>
      </c>
      <c r="D108" s="808"/>
      <c r="E108" s="808"/>
      <c r="F108" s="808"/>
      <c r="G108" s="808"/>
      <c r="H108" s="36"/>
    </row>
    <row r="109" spans="1:8" ht="38.25" customHeight="1">
      <c r="A109" s="36"/>
      <c r="B109" s="57" t="s">
        <v>499</v>
      </c>
      <c r="C109" s="808" t="s">
        <v>526</v>
      </c>
      <c r="D109" s="808"/>
      <c r="E109" s="808"/>
      <c r="F109" s="808"/>
      <c r="G109" s="808"/>
      <c r="H109" s="36"/>
    </row>
    <row r="110" spans="1:8" ht="14.15" customHeight="1">
      <c r="A110" s="36"/>
      <c r="B110" s="297" t="s">
        <v>527</v>
      </c>
      <c r="C110" s="866"/>
      <c r="D110" s="866"/>
      <c r="E110" s="866"/>
      <c r="F110" s="866"/>
      <c r="G110" s="866"/>
      <c r="H110" s="36"/>
    </row>
    <row r="111" spans="1:8" ht="225" customHeight="1">
      <c r="A111" s="36"/>
      <c r="B111" s="61" t="s">
        <v>528</v>
      </c>
      <c r="C111" s="810" t="s">
        <v>529</v>
      </c>
      <c r="D111" s="810"/>
      <c r="E111" s="810"/>
      <c r="F111" s="810"/>
      <c r="G111" s="810"/>
      <c r="H111" s="36"/>
    </row>
    <row r="112" spans="1:8" ht="15" customHeight="1">
      <c r="A112" s="36"/>
      <c r="B112" s="47"/>
      <c r="C112" s="47"/>
      <c r="D112" s="47"/>
      <c r="E112" s="47"/>
      <c r="F112" s="47"/>
      <c r="G112" s="47"/>
      <c r="H112" s="36"/>
    </row>
    <row r="113" ht="15" hidden="1" customHeight="1"/>
    <row r="114" ht="15" hidden="1" customHeight="1"/>
    <row r="115" ht="15" hidden="1" customHeight="1"/>
    <row r="116" ht="15" hidden="1" customHeight="1"/>
    <row r="117" ht="15" hidden="1" customHeight="1"/>
    <row r="118" ht="15" hidden="1" customHeight="1"/>
    <row r="119" ht="15" hidden="1" customHeight="1"/>
    <row r="120" ht="15" hidden="1" customHeight="1"/>
    <row r="121" ht="15" hidden="1" customHeight="1"/>
    <row r="122" ht="15" hidden="1" customHeight="1"/>
    <row r="123" ht="15" hidden="1" customHeight="1"/>
    <row r="124" ht="15" hidden="1" customHeight="1"/>
    <row r="125" ht="15" hidden="1" customHeight="1"/>
    <row r="126" ht="15" hidden="1" customHeight="1"/>
    <row r="127" ht="15" hidden="1" customHeight="1"/>
    <row r="128" ht="15" hidden="1" customHeight="1"/>
    <row r="129" ht="15" hidden="1" customHeight="1"/>
    <row r="130" ht="15" hidden="1" customHeight="1"/>
    <row r="131" ht="15" hidden="1" customHeight="1"/>
    <row r="132" ht="15" hidden="1" customHeight="1"/>
    <row r="133" ht="15" hidden="1" customHeight="1"/>
    <row r="134" ht="15" hidden="1" customHeight="1"/>
    <row r="135" ht="15" hidden="1" customHeight="1"/>
    <row r="136" ht="15" hidden="1" customHeight="1"/>
    <row r="137" ht="15" hidden="1" customHeight="1"/>
    <row r="138" ht="15" hidden="1" customHeight="1"/>
    <row r="139" ht="15" hidden="1" customHeight="1"/>
    <row r="140" ht="15" hidden="1" customHeight="1"/>
    <row r="141" ht="15" hidden="1" customHeight="1"/>
    <row r="142" ht="15" hidden="1" customHeight="1"/>
    <row r="143" ht="15" hidden="1" customHeight="1"/>
    <row r="144" ht="15" hidden="1" customHeight="1"/>
    <row r="145" spans="1:7" ht="15" hidden="1" customHeight="1">
      <c r="A145" s="27"/>
      <c r="B145" s="27"/>
      <c r="C145" s="27"/>
      <c r="D145" s="27"/>
      <c r="E145" s="27"/>
      <c r="F145" s="27"/>
      <c r="G145" s="27"/>
    </row>
    <row r="146" spans="1:7" ht="15" hidden="1" customHeight="1">
      <c r="A146" s="27"/>
      <c r="B146" s="27"/>
      <c r="C146" s="27"/>
      <c r="D146" s="27"/>
      <c r="E146" s="27"/>
      <c r="F146" s="27"/>
      <c r="G146" s="27"/>
    </row>
  </sheetData>
  <sheetProtection algorithmName="SHA-512" hashValue="VIhQZzm645I26DsbCIjYS5d0eGEFPweOoEvKAK6M1eVMFIXEXAI5n0r9+cbvJvLJWwWpDXI0p44wFEJ2Xp6Rew==" saltValue="6ZLwWdXdQ6/cEGAn/uJQ7w==" spinCount="100000" sheet="1" objects="1" scenarios="1"/>
  <mergeCells count="22">
    <mergeCell ref="C110:G110"/>
    <mergeCell ref="C111:G111"/>
    <mergeCell ref="C105:G105"/>
    <mergeCell ref="C106:G106"/>
    <mergeCell ref="C107:G107"/>
    <mergeCell ref="C109:G109"/>
    <mergeCell ref="C108:G108"/>
    <mergeCell ref="F29:G29"/>
    <mergeCell ref="F25:G27"/>
    <mergeCell ref="B33:G33"/>
    <mergeCell ref="B43:F43"/>
    <mergeCell ref="C103:G103"/>
    <mergeCell ref="B64:F64"/>
    <mergeCell ref="B75:F75"/>
    <mergeCell ref="E84:F84"/>
    <mergeCell ref="B86:F86"/>
    <mergeCell ref="B97:E97"/>
    <mergeCell ref="B5:D5"/>
    <mergeCell ref="B10:G10"/>
    <mergeCell ref="F15:G19"/>
    <mergeCell ref="F21:G21"/>
    <mergeCell ref="F23:G23"/>
  </mergeCells>
  <pageMargins left="0.75" right="0.75" top="1" bottom="1" header="0.5" footer="0.5"/>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D07B"/>
  </sheetPr>
  <dimension ref="A1:M52"/>
  <sheetViews>
    <sheetView showRuler="0" workbookViewId="0"/>
  </sheetViews>
  <sheetFormatPr defaultColWidth="0" defaultRowHeight="12.5" zeroHeight="1"/>
  <cols>
    <col min="1" max="1" width="3.54296875" style="28" customWidth="1"/>
    <col min="2" max="2" width="38.7265625" style="28" customWidth="1"/>
    <col min="3" max="3" width="21.453125" style="28" customWidth="1"/>
    <col min="4" max="13" width="13.7265625" style="28" customWidth="1"/>
    <col min="14" max="26" width="13.7265625" style="28" hidden="1" customWidth="1"/>
    <col min="27" max="16384" width="13.7265625" style="28" hidden="1"/>
  </cols>
  <sheetData>
    <row r="1" spans="1:13" ht="32.5" customHeight="1">
      <c r="A1" s="31"/>
      <c r="B1" s="31"/>
      <c r="C1" s="31"/>
      <c r="D1" s="31"/>
      <c r="E1" s="31"/>
      <c r="F1" s="31"/>
      <c r="G1" s="31"/>
      <c r="H1" s="31"/>
      <c r="I1" s="31"/>
      <c r="J1" s="31"/>
      <c r="K1" s="31"/>
      <c r="L1" s="31"/>
      <c r="M1" s="31"/>
    </row>
    <row r="2" spans="1:13" ht="74.150000000000006" customHeight="1">
      <c r="A2" s="31"/>
      <c r="B2" s="31"/>
      <c r="C2" s="31"/>
      <c r="D2" s="31"/>
      <c r="E2" s="31"/>
      <c r="F2" s="31"/>
      <c r="G2" s="31"/>
      <c r="H2" s="31"/>
      <c r="I2" s="31"/>
      <c r="J2" s="31"/>
      <c r="K2" s="151"/>
      <c r="L2" s="41" t="s">
        <v>1</v>
      </c>
      <c r="M2" s="31"/>
    </row>
    <row r="3" spans="1:13" ht="15" customHeight="1">
      <c r="A3" s="31"/>
      <c r="B3" s="31"/>
      <c r="C3" s="31"/>
      <c r="D3" s="31"/>
      <c r="E3" s="31"/>
      <c r="F3" s="31"/>
      <c r="G3" s="31"/>
      <c r="H3" s="31"/>
      <c r="I3" s="31"/>
      <c r="J3" s="31"/>
      <c r="K3" s="31"/>
      <c r="L3" s="31"/>
      <c r="M3" s="31"/>
    </row>
    <row r="4" spans="1:13" ht="15" customHeight="1">
      <c r="A4" s="31"/>
      <c r="B4" s="31"/>
      <c r="C4" s="31"/>
      <c r="D4" s="31"/>
      <c r="E4" s="31"/>
      <c r="F4" s="31"/>
      <c r="G4" s="31"/>
      <c r="H4" s="31"/>
      <c r="I4" s="31"/>
      <c r="J4" s="31"/>
      <c r="K4" s="31"/>
      <c r="L4" s="31"/>
      <c r="M4" s="31"/>
    </row>
    <row r="5" spans="1:13" ht="27.65" customHeight="1">
      <c r="A5" s="31"/>
      <c r="B5" s="779" t="s">
        <v>530</v>
      </c>
      <c r="C5" s="779"/>
      <c r="D5" s="779"/>
      <c r="E5" s="779"/>
      <c r="F5" s="779"/>
      <c r="G5" s="779"/>
      <c r="H5" s="31"/>
      <c r="I5" s="31"/>
      <c r="J5" s="31"/>
      <c r="K5" s="31"/>
      <c r="L5" s="31"/>
      <c r="M5" s="31"/>
    </row>
    <row r="6" spans="1:13" ht="22.5" customHeight="1">
      <c r="A6" s="31"/>
      <c r="B6" s="31"/>
      <c r="C6" s="31"/>
      <c r="D6" s="31"/>
      <c r="E6" s="31"/>
      <c r="F6" s="31"/>
      <c r="G6" s="31"/>
      <c r="H6" s="31"/>
      <c r="I6" s="31"/>
      <c r="J6" s="31"/>
      <c r="K6" s="31"/>
      <c r="L6" s="31"/>
      <c r="M6" s="31"/>
    </row>
    <row r="7" spans="1:13" ht="46.75" customHeight="1">
      <c r="A7" s="31"/>
      <c r="B7" s="792" t="s">
        <v>1284</v>
      </c>
      <c r="C7" s="792"/>
      <c r="D7" s="792"/>
      <c r="E7" s="792"/>
      <c r="F7" s="792"/>
      <c r="G7" s="792"/>
      <c r="H7" s="792"/>
      <c r="I7" s="792"/>
      <c r="J7" s="792"/>
      <c r="K7" s="792"/>
      <c r="L7" s="792"/>
      <c r="M7" s="31"/>
    </row>
    <row r="8" spans="1:13" ht="15.75" customHeight="1">
      <c r="A8" s="36"/>
      <c r="B8" s="36"/>
      <c r="C8" s="36"/>
      <c r="D8" s="36"/>
      <c r="E8" s="36"/>
      <c r="F8" s="36"/>
      <c r="G8" s="36"/>
      <c r="H8" s="36"/>
      <c r="I8" s="36"/>
      <c r="J8" s="36"/>
      <c r="K8" s="36"/>
      <c r="L8" s="36"/>
      <c r="M8" s="36"/>
    </row>
    <row r="9" spans="1:13" ht="15.75" customHeight="1">
      <c r="A9" s="31"/>
      <c r="B9" s="782" t="s">
        <v>531</v>
      </c>
      <c r="C9" s="782"/>
      <c r="D9" s="782"/>
      <c r="E9" s="782"/>
      <c r="F9" s="782"/>
      <c r="G9" s="782"/>
      <c r="H9" s="782"/>
      <c r="I9" s="782"/>
      <c r="J9" s="782"/>
      <c r="K9" s="782"/>
      <c r="L9" s="782"/>
      <c r="M9" s="31"/>
    </row>
    <row r="10" spans="1:13" ht="23.25" customHeight="1">
      <c r="A10" s="31"/>
      <c r="B10" s="792" t="s">
        <v>532</v>
      </c>
      <c r="C10" s="792"/>
      <c r="D10" s="792"/>
      <c r="E10" s="792"/>
      <c r="F10" s="792"/>
      <c r="G10" s="792"/>
      <c r="H10" s="792"/>
      <c r="I10" s="792"/>
      <c r="J10" s="792"/>
      <c r="K10" s="792"/>
      <c r="L10" s="792"/>
      <c r="M10" s="31"/>
    </row>
    <row r="11" spans="1:13" ht="15" customHeight="1">
      <c r="A11" s="36"/>
      <c r="B11" s="36"/>
      <c r="C11" s="36"/>
      <c r="D11" s="36"/>
      <c r="E11" s="36"/>
      <c r="F11" s="36"/>
      <c r="G11" s="36"/>
      <c r="H11" s="36"/>
      <c r="I11" s="36"/>
      <c r="J11" s="36"/>
      <c r="K11" s="36"/>
      <c r="L11" s="36"/>
      <c r="M11" s="36"/>
    </row>
    <row r="12" spans="1:13" ht="15" customHeight="1">
      <c r="A12" s="31"/>
      <c r="B12" s="34" t="s">
        <v>533</v>
      </c>
      <c r="C12" s="34"/>
      <c r="D12" s="34"/>
      <c r="E12" s="34"/>
      <c r="F12" s="34"/>
      <c r="G12" s="34"/>
      <c r="H12" s="34"/>
      <c r="I12" s="34"/>
      <c r="J12" s="34"/>
      <c r="K12" s="34"/>
      <c r="L12" s="34"/>
      <c r="M12" s="31"/>
    </row>
    <row r="13" spans="1:13" ht="15.75" customHeight="1">
      <c r="A13" s="31"/>
      <c r="B13" s="409"/>
      <c r="C13" s="825" t="s">
        <v>534</v>
      </c>
      <c r="D13" s="824"/>
      <c r="E13" s="823" t="s">
        <v>122</v>
      </c>
      <c r="F13" s="824"/>
      <c r="G13" s="823" t="s">
        <v>121</v>
      </c>
      <c r="H13" s="824"/>
      <c r="I13" s="823" t="s">
        <v>120</v>
      </c>
      <c r="J13" s="824"/>
      <c r="K13" s="823" t="s">
        <v>119</v>
      </c>
      <c r="L13" s="825"/>
      <c r="M13" s="31"/>
    </row>
    <row r="14" spans="1:13" ht="15.75" customHeight="1">
      <c r="A14" s="31"/>
      <c r="B14" s="286" t="s">
        <v>535</v>
      </c>
      <c r="C14" s="292" t="s">
        <v>536</v>
      </c>
      <c r="D14" s="301" t="s">
        <v>537</v>
      </c>
      <c r="E14" s="302" t="s">
        <v>536</v>
      </c>
      <c r="F14" s="301" t="s">
        <v>537</v>
      </c>
      <c r="G14" s="302" t="s">
        <v>536</v>
      </c>
      <c r="H14" s="301" t="s">
        <v>537</v>
      </c>
      <c r="I14" s="302" t="s">
        <v>536</v>
      </c>
      <c r="J14" s="301" t="s">
        <v>537</v>
      </c>
      <c r="K14" s="410" t="s">
        <v>536</v>
      </c>
      <c r="L14" s="411" t="s">
        <v>537</v>
      </c>
      <c r="M14" s="31"/>
    </row>
    <row r="15" spans="1:13" ht="15" customHeight="1">
      <c r="A15" s="31"/>
      <c r="B15" s="55" t="s">
        <v>54</v>
      </c>
      <c r="C15" s="377">
        <v>89.1</v>
      </c>
      <c r="D15" s="303" t="s">
        <v>538</v>
      </c>
      <c r="E15" s="407">
        <v>90.5</v>
      </c>
      <c r="F15" s="303" t="s">
        <v>539</v>
      </c>
      <c r="G15" s="407">
        <v>90.1</v>
      </c>
      <c r="H15" s="303" t="s">
        <v>538</v>
      </c>
      <c r="I15" s="407">
        <v>87.1</v>
      </c>
      <c r="J15" s="303" t="s">
        <v>540</v>
      </c>
      <c r="K15" s="202">
        <v>92.6</v>
      </c>
      <c r="L15" s="180" t="s">
        <v>538</v>
      </c>
      <c r="M15" s="31"/>
    </row>
    <row r="16" spans="1:13" ht="15" customHeight="1">
      <c r="A16" s="31"/>
      <c r="B16" s="61" t="s">
        <v>541</v>
      </c>
      <c r="C16" s="90">
        <v>90.2</v>
      </c>
      <c r="D16" s="306" t="s">
        <v>538</v>
      </c>
      <c r="E16" s="408">
        <v>81.3</v>
      </c>
      <c r="F16" s="306" t="s">
        <v>540</v>
      </c>
      <c r="G16" s="408">
        <v>103.2</v>
      </c>
      <c r="H16" s="306" t="s">
        <v>542</v>
      </c>
      <c r="I16" s="408">
        <v>97.8</v>
      </c>
      <c r="J16" s="306" t="s">
        <v>543</v>
      </c>
      <c r="K16" s="226">
        <v>91.81</v>
      </c>
      <c r="L16" s="181" t="s">
        <v>538</v>
      </c>
      <c r="M16" s="31"/>
    </row>
    <row r="17" spans="1:13" ht="15" customHeight="1">
      <c r="A17" s="31"/>
      <c r="B17" s="47"/>
      <c r="C17" s="47"/>
      <c r="D17" s="47"/>
      <c r="E17" s="47"/>
      <c r="F17" s="47"/>
      <c r="G17" s="47"/>
      <c r="H17" s="47"/>
      <c r="I17" s="47"/>
      <c r="J17" s="47"/>
      <c r="K17" s="47"/>
      <c r="L17" s="47"/>
      <c r="M17" s="31"/>
    </row>
    <row r="18" spans="1:13" ht="52.5" customHeight="1">
      <c r="A18" s="31"/>
      <c r="B18" s="792" t="s">
        <v>544</v>
      </c>
      <c r="C18" s="792"/>
      <c r="D18" s="792"/>
      <c r="E18" s="792"/>
      <c r="F18" s="792"/>
      <c r="G18" s="792"/>
      <c r="H18" s="792"/>
      <c r="I18" s="792"/>
      <c r="J18" s="792"/>
      <c r="K18" s="792"/>
      <c r="L18" s="792"/>
      <c r="M18" s="31"/>
    </row>
    <row r="19" spans="1:13" ht="62.5" customHeight="1">
      <c r="A19" s="31"/>
      <c r="B19" s="792" t="s">
        <v>545</v>
      </c>
      <c r="C19" s="792"/>
      <c r="D19" s="792"/>
      <c r="E19" s="792"/>
      <c r="F19" s="792"/>
      <c r="G19" s="792"/>
      <c r="H19" s="792"/>
      <c r="I19" s="792"/>
      <c r="J19" s="792"/>
      <c r="K19" s="792"/>
      <c r="L19" s="792"/>
      <c r="M19" s="31"/>
    </row>
    <row r="20" spans="1:13" ht="29.15" customHeight="1">
      <c r="A20" s="31"/>
      <c r="B20" s="792" t="s">
        <v>546</v>
      </c>
      <c r="C20" s="792"/>
      <c r="D20" s="792"/>
      <c r="E20" s="792"/>
      <c r="F20" s="792"/>
      <c r="G20" s="792"/>
      <c r="H20" s="792"/>
      <c r="I20" s="792"/>
      <c r="J20" s="792"/>
      <c r="K20" s="792"/>
      <c r="L20" s="792"/>
      <c r="M20" s="31"/>
    </row>
    <row r="21" spans="1:13" ht="15" customHeight="1">
      <c r="A21" s="31"/>
      <c r="B21" s="31"/>
      <c r="C21" s="31"/>
      <c r="D21" s="31"/>
      <c r="E21" s="31"/>
      <c r="F21" s="31"/>
      <c r="G21" s="31"/>
      <c r="H21" s="31"/>
      <c r="I21" s="31"/>
      <c r="J21" s="31"/>
      <c r="K21" s="31"/>
      <c r="L21" s="31"/>
      <c r="M21" s="31"/>
    </row>
    <row r="22" spans="1:13" ht="15.75" customHeight="1">
      <c r="A22" s="31"/>
      <c r="B22" s="867" t="s">
        <v>547</v>
      </c>
      <c r="C22" s="867"/>
      <c r="D22" s="867"/>
      <c r="E22" s="867"/>
      <c r="F22" s="867"/>
      <c r="G22" s="867"/>
      <c r="H22" s="867"/>
      <c r="I22" s="867"/>
      <c r="J22" s="867"/>
      <c r="K22" s="867"/>
      <c r="L22" s="867"/>
      <c r="M22" s="31"/>
    </row>
    <row r="23" spans="1:13" ht="15" customHeight="1">
      <c r="A23" s="31"/>
      <c r="B23" s="31"/>
      <c r="C23" s="31"/>
      <c r="D23" s="31"/>
      <c r="E23" s="31"/>
      <c r="F23" s="31"/>
      <c r="G23" s="31"/>
      <c r="H23" s="31"/>
      <c r="I23" s="31"/>
      <c r="J23" s="31"/>
      <c r="K23" s="31"/>
      <c r="L23" s="31"/>
      <c r="M23" s="31"/>
    </row>
    <row r="24" spans="1:13" ht="15" hidden="1" customHeight="1"/>
    <row r="25" spans="1:13" ht="15" hidden="1" customHeight="1"/>
    <row r="26" spans="1:13" ht="15" hidden="1" customHeight="1"/>
    <row r="27" spans="1:13" ht="15" hidden="1" customHeight="1"/>
    <row r="28" spans="1:13" ht="15" hidden="1" customHeight="1"/>
    <row r="29" spans="1:13" ht="15" hidden="1" customHeight="1"/>
    <row r="30" spans="1:13" ht="15" hidden="1" customHeight="1"/>
    <row r="31" spans="1:13" ht="15" hidden="1" customHeight="1"/>
    <row r="32" spans="1:13"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sheetData>
  <sheetProtection algorithmName="SHA-512" hashValue="OntlnTy6Qs3cFTSNuW+N5X6mkkxPlGwUlCUAjH0pNrar6bbmyES6g14fskOobvQ/d9mKrUEKt4/1DgUo+gvGPw==" saltValue="f2gHPCPsOZpgC37R1W4qag==" spinCount="100000" sheet="1" objects="1" scenarios="1"/>
  <mergeCells count="13">
    <mergeCell ref="B19:L19"/>
    <mergeCell ref="B20:L20"/>
    <mergeCell ref="B22:L22"/>
    <mergeCell ref="B18:L18"/>
    <mergeCell ref="E13:F13"/>
    <mergeCell ref="G13:H13"/>
    <mergeCell ref="B10:L10"/>
    <mergeCell ref="C13:D13"/>
    <mergeCell ref="B5:G5"/>
    <mergeCell ref="B7:L7"/>
    <mergeCell ref="B9:L9"/>
    <mergeCell ref="K13:L13"/>
    <mergeCell ref="I13:J13"/>
  </mergeCells>
  <pageMargins left="0.75" right="0.75" top="1" bottom="1" header="0.5" footer="0.5"/>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Z52"/>
  <sheetViews>
    <sheetView showGridLines="0" showRuler="0" workbookViewId="0"/>
  </sheetViews>
  <sheetFormatPr defaultColWidth="0" defaultRowHeight="12.5" zeroHeight="1"/>
  <cols>
    <col min="1" max="1" width="5.7265625" style="28" customWidth="1"/>
    <col min="2" max="2" width="33.7265625" style="28" customWidth="1"/>
    <col min="3" max="7" width="13.7265625" style="28" customWidth="1"/>
    <col min="8" max="8" width="5.81640625" style="28" customWidth="1"/>
    <col min="9" max="26" width="0" style="28" hidden="1" customWidth="1"/>
    <col min="27" max="16384" width="13.7265625" style="28" hidden="1"/>
  </cols>
  <sheetData>
    <row r="1" spans="1:26" ht="15" customHeight="1">
      <c r="A1" s="35"/>
      <c r="B1" s="35"/>
      <c r="C1" s="35"/>
      <c r="D1" s="35"/>
      <c r="E1" s="35"/>
      <c r="F1" s="35"/>
      <c r="G1" s="35"/>
      <c r="H1" s="35"/>
      <c r="I1" s="30"/>
      <c r="J1" s="30"/>
      <c r="K1" s="30"/>
      <c r="L1" s="30"/>
      <c r="M1" s="30"/>
      <c r="N1" s="30"/>
      <c r="O1" s="30"/>
      <c r="P1" s="30"/>
      <c r="Q1" s="30"/>
      <c r="R1" s="30"/>
      <c r="S1" s="30"/>
      <c r="T1" s="30"/>
      <c r="U1" s="30"/>
      <c r="V1" s="30"/>
      <c r="W1" s="30"/>
      <c r="X1" s="30"/>
      <c r="Y1" s="30"/>
      <c r="Z1" s="30"/>
    </row>
    <row r="2" spans="1:26" ht="74.150000000000006" customHeight="1">
      <c r="A2" s="35"/>
      <c r="B2" s="31"/>
      <c r="C2" s="31"/>
      <c r="D2" s="31"/>
      <c r="E2" s="31"/>
      <c r="F2" s="151"/>
      <c r="G2" s="41" t="s">
        <v>1</v>
      </c>
      <c r="H2" s="31"/>
      <c r="I2" s="30"/>
      <c r="J2" s="30"/>
      <c r="K2" s="30"/>
      <c r="L2" s="30"/>
      <c r="M2" s="30"/>
      <c r="N2" s="30"/>
      <c r="O2" s="30"/>
      <c r="P2" s="30"/>
      <c r="Q2" s="30"/>
      <c r="R2" s="30"/>
      <c r="S2" s="30"/>
      <c r="T2" s="30"/>
      <c r="U2" s="30"/>
      <c r="V2" s="30"/>
      <c r="W2" s="30"/>
      <c r="X2" s="30"/>
      <c r="Y2" s="30"/>
      <c r="Z2" s="30"/>
    </row>
    <row r="3" spans="1:26" ht="15" customHeight="1">
      <c r="A3" s="35"/>
      <c r="B3" s="31"/>
      <c r="C3" s="31"/>
      <c r="D3" s="31"/>
      <c r="E3" s="31"/>
      <c r="F3" s="31"/>
      <c r="G3" s="31"/>
      <c r="H3" s="31"/>
      <c r="I3" s="30"/>
      <c r="J3" s="30"/>
      <c r="K3" s="30"/>
      <c r="L3" s="30"/>
      <c r="M3" s="30"/>
      <c r="N3" s="30"/>
      <c r="O3" s="30"/>
      <c r="P3" s="30"/>
      <c r="Q3" s="30"/>
      <c r="R3" s="30"/>
      <c r="S3" s="30"/>
      <c r="T3" s="30"/>
      <c r="U3" s="30"/>
      <c r="V3" s="30"/>
      <c r="W3" s="30"/>
      <c r="X3" s="30"/>
      <c r="Y3" s="30"/>
      <c r="Z3" s="30"/>
    </row>
    <row r="4" spans="1:26" ht="15" customHeight="1">
      <c r="A4" s="35"/>
      <c r="B4" s="31"/>
      <c r="C4" s="31"/>
      <c r="D4" s="31"/>
      <c r="E4" s="31"/>
      <c r="F4" s="31"/>
      <c r="G4" s="31"/>
      <c r="H4" s="31"/>
      <c r="I4" s="30"/>
      <c r="J4" s="30"/>
      <c r="K4" s="30"/>
      <c r="L4" s="30"/>
      <c r="M4" s="30"/>
      <c r="N4" s="30"/>
      <c r="O4" s="30"/>
      <c r="P4" s="30"/>
      <c r="Q4" s="30"/>
      <c r="R4" s="30"/>
      <c r="S4" s="30"/>
      <c r="T4" s="30"/>
      <c r="U4" s="30"/>
      <c r="V4" s="30"/>
      <c r="W4" s="30"/>
      <c r="X4" s="30"/>
      <c r="Y4" s="30"/>
      <c r="Z4" s="30"/>
    </row>
    <row r="5" spans="1:26" ht="25">
      <c r="A5" s="35"/>
      <c r="B5" s="779" t="s">
        <v>548</v>
      </c>
      <c r="C5" s="779"/>
      <c r="D5" s="779"/>
      <c r="E5" s="779"/>
      <c r="F5" s="779"/>
      <c r="G5" s="779"/>
      <c r="H5" s="779"/>
      <c r="I5" s="30"/>
      <c r="J5" s="30"/>
      <c r="K5" s="30"/>
      <c r="L5" s="30"/>
      <c r="M5" s="30"/>
      <c r="N5" s="30"/>
      <c r="O5" s="30"/>
      <c r="P5" s="30"/>
      <c r="Q5" s="30"/>
      <c r="R5" s="30"/>
      <c r="S5" s="30"/>
      <c r="T5" s="30"/>
      <c r="U5" s="30"/>
      <c r="V5" s="30"/>
      <c r="W5" s="30"/>
      <c r="X5" s="30"/>
      <c r="Y5" s="30"/>
      <c r="Z5" s="30"/>
    </row>
    <row r="6" spans="1:26" ht="15" customHeight="1">
      <c r="A6" s="35"/>
      <c r="B6" s="31"/>
      <c r="C6" s="31"/>
      <c r="D6" s="31"/>
      <c r="E6" s="31"/>
      <c r="F6" s="31"/>
      <c r="G6" s="31"/>
      <c r="H6" s="31"/>
      <c r="I6" s="30"/>
      <c r="J6" s="30"/>
      <c r="K6" s="30"/>
      <c r="L6" s="30"/>
      <c r="M6" s="30"/>
      <c r="N6" s="30"/>
      <c r="O6" s="30"/>
      <c r="P6" s="30"/>
      <c r="Q6" s="30"/>
      <c r="R6" s="30"/>
      <c r="S6" s="30"/>
      <c r="T6" s="30"/>
      <c r="U6" s="30"/>
      <c r="V6" s="30"/>
      <c r="W6" s="30"/>
      <c r="X6" s="30"/>
      <c r="Y6" s="30"/>
      <c r="Z6" s="30"/>
    </row>
    <row r="7" spans="1:26" ht="15" customHeight="1">
      <c r="A7" s="35"/>
      <c r="B7" s="31"/>
      <c r="C7" s="31"/>
      <c r="D7" s="31"/>
      <c r="E7" s="31"/>
      <c r="F7" s="31"/>
      <c r="G7" s="31"/>
      <c r="H7" s="31"/>
      <c r="I7" s="30"/>
      <c r="J7" s="30"/>
      <c r="K7" s="30"/>
      <c r="L7" s="30"/>
      <c r="M7" s="30"/>
      <c r="N7" s="30"/>
      <c r="O7" s="30"/>
      <c r="P7" s="30"/>
      <c r="Q7" s="30"/>
      <c r="R7" s="30"/>
      <c r="S7" s="30"/>
      <c r="T7" s="30"/>
      <c r="U7" s="30"/>
      <c r="V7" s="30"/>
      <c r="W7" s="30"/>
      <c r="X7" s="30"/>
      <c r="Y7" s="30"/>
      <c r="Z7" s="30"/>
    </row>
    <row r="8" spans="1:26" ht="15" customHeight="1" thickBot="1">
      <c r="A8" s="35"/>
      <c r="B8" s="287" t="s">
        <v>112</v>
      </c>
      <c r="C8" s="813" t="s">
        <v>113</v>
      </c>
      <c r="D8" s="813"/>
      <c r="E8" s="813"/>
      <c r="F8" s="813"/>
      <c r="G8" s="813"/>
      <c r="H8" s="31"/>
      <c r="I8" s="30"/>
      <c r="J8" s="30"/>
      <c r="K8" s="30"/>
      <c r="L8" s="30"/>
      <c r="M8" s="30"/>
      <c r="N8" s="30"/>
      <c r="O8" s="30"/>
      <c r="P8" s="30"/>
      <c r="Q8" s="30"/>
      <c r="R8" s="30"/>
      <c r="S8" s="30"/>
      <c r="T8" s="30"/>
      <c r="U8" s="30"/>
      <c r="V8" s="30"/>
      <c r="W8" s="30"/>
      <c r="X8" s="30"/>
      <c r="Y8" s="30"/>
      <c r="Z8" s="30"/>
    </row>
    <row r="9" spans="1:26" ht="15" customHeight="1">
      <c r="A9" s="35"/>
      <c r="B9" s="849" t="s">
        <v>18</v>
      </c>
      <c r="C9" s="816" t="s">
        <v>1498</v>
      </c>
      <c r="D9" s="816"/>
      <c r="E9" s="816"/>
      <c r="F9" s="816"/>
      <c r="G9" s="816"/>
      <c r="H9" s="31"/>
      <c r="I9" s="30"/>
      <c r="J9" s="30"/>
      <c r="K9" s="30"/>
      <c r="L9" s="30"/>
      <c r="M9" s="30"/>
      <c r="N9" s="30"/>
      <c r="O9" s="30"/>
      <c r="P9" s="30"/>
      <c r="Q9" s="30"/>
      <c r="R9" s="30"/>
      <c r="S9" s="30"/>
      <c r="T9" s="30"/>
      <c r="U9" s="30"/>
      <c r="V9" s="30"/>
      <c r="W9" s="30"/>
      <c r="X9" s="30"/>
      <c r="Y9" s="30"/>
      <c r="Z9" s="30"/>
    </row>
    <row r="10" spans="1:26" ht="15" customHeight="1">
      <c r="A10" s="35"/>
      <c r="B10" s="868"/>
      <c r="C10" s="792" t="s">
        <v>1499</v>
      </c>
      <c r="D10" s="792"/>
      <c r="E10" s="792"/>
      <c r="F10" s="792"/>
      <c r="G10" s="792"/>
      <c r="H10" s="31"/>
      <c r="I10" s="30"/>
      <c r="J10" s="30"/>
      <c r="K10" s="30"/>
      <c r="L10" s="30"/>
      <c r="M10" s="30"/>
      <c r="N10" s="30"/>
      <c r="O10" s="30"/>
      <c r="P10" s="30"/>
      <c r="Q10" s="30"/>
      <c r="R10" s="30"/>
      <c r="S10" s="30"/>
      <c r="T10" s="30"/>
      <c r="U10" s="30"/>
      <c r="V10" s="30"/>
      <c r="W10" s="30"/>
      <c r="X10" s="30"/>
      <c r="Y10" s="30"/>
      <c r="Z10" s="30"/>
    </row>
    <row r="11" spans="1:26" ht="15" customHeight="1">
      <c r="A11" s="35"/>
      <c r="B11" s="868"/>
      <c r="C11" s="792" t="s">
        <v>1500</v>
      </c>
      <c r="D11" s="792"/>
      <c r="E11" s="792"/>
      <c r="F11" s="792"/>
      <c r="G11" s="792"/>
      <c r="H11" s="31"/>
      <c r="I11" s="30"/>
      <c r="J11" s="30"/>
      <c r="K11" s="30"/>
      <c r="L11" s="30"/>
      <c r="M11" s="30"/>
      <c r="N11" s="30"/>
      <c r="O11" s="30"/>
      <c r="P11" s="30"/>
      <c r="Q11" s="30"/>
      <c r="R11" s="30"/>
      <c r="S11" s="30"/>
      <c r="T11" s="30"/>
      <c r="U11" s="30"/>
      <c r="V11" s="30"/>
      <c r="W11" s="30"/>
      <c r="X11" s="30"/>
      <c r="Y11" s="30"/>
      <c r="Z11" s="30"/>
    </row>
    <row r="12" spans="1:26" ht="15" customHeight="1">
      <c r="A12" s="35"/>
      <c r="B12" s="850"/>
      <c r="C12" s="815" t="s">
        <v>1501</v>
      </c>
      <c r="D12" s="815"/>
      <c r="E12" s="815"/>
      <c r="F12" s="815"/>
      <c r="G12" s="815"/>
      <c r="H12" s="31"/>
      <c r="I12" s="30"/>
      <c r="J12" s="30"/>
      <c r="K12" s="30"/>
      <c r="L12" s="30"/>
      <c r="M12" s="30"/>
      <c r="N12" s="30"/>
      <c r="O12" s="30"/>
      <c r="P12" s="30"/>
      <c r="Q12" s="30"/>
      <c r="R12" s="30"/>
      <c r="S12" s="30"/>
      <c r="T12" s="30"/>
      <c r="U12" s="30"/>
      <c r="V12" s="30"/>
      <c r="W12" s="30"/>
      <c r="X12" s="30"/>
      <c r="Y12" s="30"/>
      <c r="Z12" s="30"/>
    </row>
    <row r="13" spans="1:26" ht="15" customHeight="1">
      <c r="A13" s="35"/>
      <c r="B13" s="851" t="s">
        <v>1415</v>
      </c>
      <c r="C13" s="814" t="s">
        <v>1502</v>
      </c>
      <c r="D13" s="814"/>
      <c r="E13" s="814"/>
      <c r="F13" s="814"/>
      <c r="G13" s="814"/>
      <c r="H13" s="31"/>
      <c r="I13" s="30"/>
      <c r="J13" s="30"/>
      <c r="K13" s="30"/>
      <c r="L13" s="30"/>
      <c r="M13" s="30"/>
      <c r="N13" s="30"/>
      <c r="O13" s="30"/>
      <c r="P13" s="30"/>
      <c r="Q13" s="30"/>
      <c r="R13" s="30"/>
      <c r="S13" s="30"/>
      <c r="T13" s="30"/>
      <c r="U13" s="30"/>
      <c r="V13" s="30"/>
      <c r="W13" s="30"/>
      <c r="X13" s="30"/>
      <c r="Y13" s="30"/>
      <c r="Z13" s="30"/>
    </row>
    <row r="14" spans="1:26" ht="15" customHeight="1">
      <c r="A14" s="35"/>
      <c r="B14" s="852"/>
      <c r="C14" s="792" t="s">
        <v>1503</v>
      </c>
      <c r="D14" s="792"/>
      <c r="E14" s="792"/>
      <c r="F14" s="792"/>
      <c r="G14" s="792"/>
      <c r="H14" s="31"/>
      <c r="I14" s="30"/>
      <c r="J14" s="30"/>
      <c r="K14" s="30"/>
      <c r="L14" s="30"/>
      <c r="M14" s="30"/>
      <c r="N14" s="30"/>
      <c r="O14" s="30"/>
      <c r="P14" s="30"/>
      <c r="Q14" s="30"/>
      <c r="R14" s="30"/>
      <c r="S14" s="30"/>
      <c r="T14" s="30"/>
      <c r="U14" s="30"/>
      <c r="V14" s="30"/>
      <c r="W14" s="30"/>
      <c r="X14" s="30"/>
      <c r="Y14" s="30"/>
      <c r="Z14" s="30"/>
    </row>
    <row r="15" spans="1:26" ht="15" customHeight="1">
      <c r="A15" s="35"/>
      <c r="B15" s="852"/>
      <c r="C15" s="792" t="s">
        <v>1504</v>
      </c>
      <c r="D15" s="792"/>
      <c r="E15" s="792"/>
      <c r="F15" s="792"/>
      <c r="G15" s="792"/>
      <c r="H15" s="31"/>
      <c r="I15" s="30"/>
      <c r="J15" s="30"/>
      <c r="K15" s="30"/>
      <c r="L15" s="30"/>
      <c r="M15" s="30"/>
      <c r="N15" s="30"/>
      <c r="O15" s="30"/>
      <c r="P15" s="30"/>
      <c r="Q15" s="30"/>
      <c r="R15" s="30"/>
      <c r="S15" s="30"/>
      <c r="T15" s="30"/>
      <c r="U15" s="30"/>
      <c r="V15" s="30"/>
      <c r="W15" s="30"/>
      <c r="X15" s="30"/>
      <c r="Y15" s="30"/>
      <c r="Z15" s="30"/>
    </row>
    <row r="16" spans="1:26" ht="15" customHeight="1">
      <c r="A16" s="35"/>
      <c r="B16" s="852"/>
      <c r="C16" s="815" t="s">
        <v>1505</v>
      </c>
      <c r="D16" s="815"/>
      <c r="E16" s="815"/>
      <c r="F16" s="815"/>
      <c r="G16" s="815"/>
      <c r="H16" s="31"/>
      <c r="I16" s="30"/>
      <c r="J16" s="30"/>
      <c r="K16" s="30"/>
      <c r="L16" s="30"/>
      <c r="M16" s="30"/>
      <c r="N16" s="30"/>
      <c r="O16" s="30"/>
      <c r="P16" s="30"/>
      <c r="Q16" s="30"/>
      <c r="R16" s="30"/>
      <c r="S16" s="30"/>
      <c r="T16" s="30"/>
      <c r="U16" s="30"/>
      <c r="V16" s="30"/>
      <c r="W16" s="30"/>
      <c r="X16" s="30"/>
      <c r="Y16" s="30"/>
      <c r="Z16" s="30"/>
    </row>
    <row r="17" spans="1:26" ht="15" customHeight="1">
      <c r="A17" s="36"/>
      <c r="B17" s="851" t="s">
        <v>549</v>
      </c>
      <c r="C17" s="814" t="s">
        <v>1506</v>
      </c>
      <c r="D17" s="814"/>
      <c r="E17" s="814"/>
      <c r="F17" s="814"/>
      <c r="G17" s="814"/>
      <c r="H17" s="36"/>
    </row>
    <row r="18" spans="1:26" ht="15" customHeight="1">
      <c r="A18" s="35"/>
      <c r="B18" s="852"/>
      <c r="C18" s="792" t="s">
        <v>1507</v>
      </c>
      <c r="D18" s="792"/>
      <c r="E18" s="792"/>
      <c r="F18" s="792"/>
      <c r="G18" s="792"/>
      <c r="H18" s="31"/>
      <c r="I18" s="30"/>
      <c r="J18" s="30"/>
      <c r="K18" s="30"/>
      <c r="L18" s="30"/>
      <c r="M18" s="30"/>
      <c r="N18" s="30"/>
      <c r="O18" s="30"/>
      <c r="P18" s="30"/>
      <c r="Q18" s="30"/>
      <c r="R18" s="30"/>
      <c r="S18" s="30"/>
      <c r="T18" s="30"/>
      <c r="U18" s="30"/>
      <c r="V18" s="30"/>
      <c r="W18" s="30"/>
      <c r="X18" s="30"/>
      <c r="Y18" s="30"/>
      <c r="Z18" s="30"/>
    </row>
    <row r="19" spans="1:26" ht="15" customHeight="1">
      <c r="A19" s="35"/>
      <c r="B19" s="852"/>
      <c r="C19" s="792" t="s">
        <v>1508</v>
      </c>
      <c r="D19" s="792"/>
      <c r="E19" s="792"/>
      <c r="F19" s="792"/>
      <c r="G19" s="792"/>
      <c r="H19" s="35"/>
      <c r="I19" s="30"/>
      <c r="J19" s="30"/>
      <c r="K19" s="30"/>
      <c r="L19" s="30"/>
      <c r="M19" s="30"/>
      <c r="N19" s="30"/>
      <c r="O19" s="30"/>
      <c r="P19" s="30"/>
      <c r="Q19" s="30"/>
      <c r="R19" s="30"/>
      <c r="S19" s="30"/>
      <c r="T19" s="30"/>
      <c r="U19" s="30"/>
      <c r="V19" s="30"/>
      <c r="W19" s="30"/>
      <c r="X19" s="30"/>
      <c r="Y19" s="30"/>
      <c r="Z19" s="30"/>
    </row>
    <row r="20" spans="1:26" ht="15" customHeight="1">
      <c r="A20" s="36"/>
      <c r="B20" s="852"/>
      <c r="C20" s="815" t="s">
        <v>1509</v>
      </c>
      <c r="D20" s="815"/>
      <c r="E20" s="815"/>
      <c r="F20" s="815"/>
      <c r="G20" s="815"/>
      <c r="H20" s="36"/>
    </row>
    <row r="21" spans="1:26" ht="15.75" customHeight="1">
      <c r="A21" s="35"/>
      <c r="B21" s="285" t="s">
        <v>20</v>
      </c>
      <c r="C21" s="810" t="s">
        <v>1510</v>
      </c>
      <c r="D21" s="810"/>
      <c r="E21" s="810"/>
      <c r="F21" s="810"/>
      <c r="G21" s="810"/>
      <c r="H21" s="35"/>
      <c r="I21" s="30"/>
      <c r="J21" s="30"/>
      <c r="K21" s="30"/>
      <c r="L21" s="30"/>
      <c r="M21" s="30"/>
      <c r="N21" s="30"/>
      <c r="O21" s="30"/>
      <c r="P21" s="30"/>
      <c r="Q21" s="30"/>
      <c r="R21" s="30"/>
      <c r="S21" s="30"/>
      <c r="T21" s="30"/>
      <c r="U21" s="30"/>
      <c r="V21" s="30"/>
      <c r="W21" s="30"/>
      <c r="X21" s="30"/>
      <c r="Y21" s="30"/>
      <c r="Z21" s="30"/>
    </row>
    <row r="22" spans="1:26" ht="15" customHeight="1">
      <c r="A22" s="35"/>
      <c r="B22" s="284"/>
      <c r="C22" s="284"/>
      <c r="D22" s="284"/>
      <c r="E22" s="284"/>
      <c r="F22" s="284"/>
      <c r="G22" s="284"/>
      <c r="H22" s="35"/>
      <c r="I22" s="30"/>
      <c r="J22" s="30"/>
      <c r="K22" s="30"/>
      <c r="L22" s="30"/>
      <c r="M22" s="30"/>
      <c r="N22" s="30"/>
      <c r="O22" s="30"/>
      <c r="P22" s="30"/>
      <c r="Q22" s="30"/>
      <c r="R22" s="30"/>
      <c r="S22" s="30"/>
      <c r="T22" s="30"/>
      <c r="U22" s="30"/>
      <c r="V22" s="30"/>
      <c r="W22" s="30"/>
      <c r="X22" s="30"/>
      <c r="Y22" s="30"/>
      <c r="Z22" s="30"/>
    </row>
    <row r="23" spans="1:26" ht="15" customHeight="1">
      <c r="A23" s="35"/>
      <c r="B23" s="35"/>
      <c r="C23" s="35"/>
      <c r="D23" s="35"/>
      <c r="E23" s="35"/>
      <c r="F23" s="35"/>
      <c r="G23" s="35"/>
      <c r="H23" s="35"/>
      <c r="I23" s="30"/>
      <c r="J23" s="30"/>
      <c r="K23" s="30"/>
      <c r="L23" s="30"/>
      <c r="M23" s="30"/>
      <c r="N23" s="30"/>
      <c r="O23" s="30"/>
      <c r="P23" s="30"/>
      <c r="Q23" s="30"/>
      <c r="R23" s="30"/>
      <c r="S23" s="30"/>
      <c r="T23" s="30"/>
      <c r="U23" s="30"/>
      <c r="V23" s="30"/>
      <c r="W23" s="30"/>
      <c r="X23" s="30"/>
      <c r="Y23" s="30"/>
      <c r="Z23" s="30"/>
    </row>
    <row r="24" spans="1:26" ht="15" hidden="1" customHeight="1">
      <c r="A24" s="30"/>
      <c r="B24" s="30"/>
      <c r="C24" s="30"/>
      <c r="D24" s="30"/>
      <c r="E24" s="30"/>
      <c r="F24" s="30"/>
      <c r="G24" s="30"/>
      <c r="H24" s="30"/>
      <c r="I24" s="30"/>
      <c r="J24" s="30"/>
      <c r="K24" s="30"/>
      <c r="L24" s="30"/>
      <c r="M24" s="30"/>
      <c r="N24" s="30"/>
      <c r="O24" s="30"/>
      <c r="P24" s="30"/>
      <c r="Q24" s="30"/>
      <c r="R24" s="30"/>
      <c r="S24" s="30"/>
      <c r="T24" s="30"/>
      <c r="U24" s="30"/>
      <c r="V24" s="30"/>
      <c r="W24" s="30"/>
      <c r="X24" s="30"/>
      <c r="Y24" s="30"/>
      <c r="Z24" s="30"/>
    </row>
    <row r="25" spans="1:26" ht="15" hidden="1" customHeight="1">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row>
    <row r="26" spans="1:26" ht="15" hidden="1" customHeight="1">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row>
    <row r="27" spans="1:26" ht="15" hidden="1" customHeight="1">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row>
    <row r="28" spans="1:26" ht="15" hidden="1" customHeight="1">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row>
    <row r="29" spans="1:26" ht="15" hidden="1" customHeight="1">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row>
    <row r="30" spans="1:26" ht="15" hidden="1" customHeight="1">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row>
    <row r="31" spans="1:26" ht="15" hidden="1" customHeight="1">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row>
    <row r="32" spans="1:26" ht="15" hidden="1" customHeight="1">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row>
    <row r="33" spans="1:26" ht="15" hidden="1" customHeight="1">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row>
    <row r="34" spans="1:26" ht="15" hidden="1" customHeight="1">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row>
    <row r="35" spans="1:26" ht="15" hidden="1" customHeight="1">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row>
    <row r="36" spans="1:26" ht="15" hidden="1" customHeight="1">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row>
    <row r="37" spans="1:26" ht="15" hidden="1" customHeight="1">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row>
    <row r="38" spans="1:26" ht="15" hidden="1" customHeight="1">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row>
    <row r="39" spans="1:26" ht="15" hidden="1" customHeight="1">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row>
    <row r="40" spans="1:26" ht="15" hidden="1" customHeight="1">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row>
    <row r="41" spans="1:26" ht="15" hidden="1" customHeight="1">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row>
    <row r="42" spans="1:26" ht="15" hidden="1" customHeight="1">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row>
    <row r="43" spans="1:26" ht="15" hidden="1" customHeight="1">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row>
    <row r="44" spans="1:26" ht="15" hidden="1" customHeight="1">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row>
    <row r="45" spans="1:26" ht="15" hidden="1" customHeight="1">
      <c r="A45" s="30"/>
      <c r="B45" s="30"/>
      <c r="C45" s="30"/>
      <c r="D45" s="30"/>
      <c r="E45" s="30"/>
      <c r="F45" s="30"/>
      <c r="G45" s="30"/>
      <c r="H45" s="30"/>
      <c r="I45" s="30"/>
      <c r="J45" s="30"/>
      <c r="K45" s="30"/>
      <c r="L45" s="30"/>
      <c r="M45" s="30"/>
      <c r="N45" s="30"/>
      <c r="O45" s="30"/>
      <c r="P45" s="30"/>
      <c r="Q45" s="30"/>
      <c r="R45" s="30"/>
      <c r="S45" s="30"/>
      <c r="T45" s="30"/>
      <c r="U45" s="30"/>
      <c r="V45" s="30"/>
      <c r="W45" s="30"/>
      <c r="X45" s="30"/>
      <c r="Y45" s="30"/>
      <c r="Z45" s="30"/>
    </row>
    <row r="46" spans="1:26" ht="15" hidden="1" customHeight="1">
      <c r="A46" s="30"/>
      <c r="B46" s="30"/>
      <c r="C46" s="30"/>
      <c r="D46" s="30"/>
      <c r="E46" s="30"/>
      <c r="F46" s="30"/>
      <c r="G46" s="30"/>
      <c r="H46" s="30"/>
      <c r="I46" s="30"/>
      <c r="J46" s="30"/>
      <c r="K46" s="30"/>
      <c r="L46" s="30"/>
      <c r="M46" s="30"/>
      <c r="N46" s="30"/>
      <c r="O46" s="30"/>
      <c r="P46" s="30"/>
      <c r="Q46" s="30"/>
      <c r="R46" s="30"/>
      <c r="S46" s="30"/>
      <c r="T46" s="30"/>
      <c r="U46" s="30"/>
      <c r="V46" s="30"/>
      <c r="W46" s="30"/>
      <c r="X46" s="30"/>
      <c r="Y46" s="30"/>
      <c r="Z46" s="30"/>
    </row>
    <row r="47" spans="1:26" ht="15" hidden="1" customHeight="1">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row>
    <row r="48" spans="1:26" ht="15" hidden="1" customHeight="1">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row>
    <row r="49" spans="1:26" ht="15" hidden="1" customHeight="1">
      <c r="A49" s="30"/>
      <c r="B49" s="30"/>
      <c r="C49" s="30"/>
      <c r="D49" s="30"/>
      <c r="E49" s="30"/>
      <c r="F49" s="30"/>
      <c r="G49" s="30"/>
      <c r="H49" s="30"/>
      <c r="I49" s="30"/>
      <c r="J49" s="30"/>
      <c r="K49" s="30"/>
      <c r="L49" s="30"/>
      <c r="M49" s="30"/>
      <c r="N49" s="30"/>
      <c r="O49" s="30"/>
      <c r="P49" s="30"/>
      <c r="Q49" s="30"/>
      <c r="R49" s="30"/>
      <c r="S49" s="30"/>
      <c r="T49" s="30"/>
      <c r="U49" s="30"/>
      <c r="V49" s="30"/>
      <c r="W49" s="30"/>
      <c r="X49" s="30"/>
      <c r="Y49" s="30"/>
      <c r="Z49" s="30"/>
    </row>
    <row r="50" spans="1:26" ht="15" hidden="1" customHeight="1">
      <c r="A50" s="30"/>
      <c r="B50" s="30"/>
      <c r="C50" s="30"/>
      <c r="D50" s="30"/>
      <c r="E50" s="30"/>
      <c r="F50" s="30"/>
      <c r="G50" s="30"/>
      <c r="H50" s="30"/>
      <c r="I50" s="30"/>
      <c r="J50" s="30"/>
      <c r="K50" s="30"/>
      <c r="L50" s="30"/>
      <c r="M50" s="30"/>
      <c r="N50" s="30"/>
      <c r="O50" s="30"/>
      <c r="P50" s="30"/>
      <c r="Q50" s="30"/>
      <c r="R50" s="30"/>
      <c r="S50" s="30"/>
      <c r="T50" s="30"/>
      <c r="U50" s="30"/>
      <c r="V50" s="30"/>
      <c r="W50" s="30"/>
      <c r="X50" s="30"/>
      <c r="Y50" s="30"/>
      <c r="Z50" s="30"/>
    </row>
    <row r="51" spans="1:26" ht="15" hidden="1" customHeight="1"/>
    <row r="52" spans="1:26" ht="15" hidden="1" customHeight="1"/>
  </sheetData>
  <sheetProtection algorithmName="SHA-512" hashValue="AzPMN/cdVtfVmohKEj7TU2vWQOet4COn+MeOvOER24NYUUAHTBk+dKYZvzFvF6Ly+/zcaUNmOZaws5YUFx3srw==" saltValue="bDYShuJPPAjPymukaAlkdQ==" spinCount="100000" sheet="1" objects="1" scenarios="1"/>
  <mergeCells count="18">
    <mergeCell ref="B17:B20"/>
    <mergeCell ref="C17:G17"/>
    <mergeCell ref="C18:G18"/>
    <mergeCell ref="C19:G19"/>
    <mergeCell ref="C21:G21"/>
    <mergeCell ref="C20:G20"/>
    <mergeCell ref="B5:H5"/>
    <mergeCell ref="C8:G8"/>
    <mergeCell ref="C16:G16"/>
    <mergeCell ref="C15:G15"/>
    <mergeCell ref="C14:G14"/>
    <mergeCell ref="C13:G13"/>
    <mergeCell ref="C9:G9"/>
    <mergeCell ref="C10:G10"/>
    <mergeCell ref="C11:G11"/>
    <mergeCell ref="C12:G12"/>
    <mergeCell ref="B9:B12"/>
    <mergeCell ref="B13:B16"/>
  </mergeCells>
  <hyperlinks>
    <hyperlink ref="B9:B12" location="'Human rights'!A1" display="Human rights" xr:uid="{9FF770D4-3E2A-4C26-B445-9F2C38AC86D2}"/>
    <hyperlink ref="B17:B20" location="'Modern Slavery'!A1" display="Modern Slavery" xr:uid="{65BC6B37-87E7-4432-8225-68A36CA72A0A}"/>
    <hyperlink ref="B21" location="Closure!A1" display="Closure" xr:uid="{E99131E7-5430-4960-8211-339C90C669BC}"/>
    <hyperlink ref="B13:B16" location="'Ethics and cybersecurity'!A1" display="Ethics and business integrity &amp; cyber security" xr:uid="{05337697-0215-43F9-82CD-24A42FF884E5}"/>
  </hyperlinks>
  <pageMargins left="0.75" right="0.75" top="1" bottom="1" header="0.5" footer="0.5"/>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79998168889431442"/>
  </sheetPr>
  <dimension ref="A1:H64"/>
  <sheetViews>
    <sheetView showRuler="0" workbookViewId="0">
      <selection activeCell="B2" sqref="B2"/>
    </sheetView>
  </sheetViews>
  <sheetFormatPr defaultColWidth="0" defaultRowHeight="12.5" zeroHeight="1"/>
  <cols>
    <col min="1" max="1" width="3.7265625" style="28" customWidth="1"/>
    <col min="2" max="2" width="100.453125" style="28" customWidth="1"/>
    <col min="3" max="5" width="19.81640625" style="28" customWidth="1"/>
    <col min="6" max="8" width="13.7265625" style="28" customWidth="1"/>
    <col min="9" max="26" width="13.7265625" style="28" hidden="1" customWidth="1"/>
    <col min="27" max="16384" width="13.7265625" style="28" hidden="1"/>
  </cols>
  <sheetData>
    <row r="1" spans="1:8" ht="15" customHeight="1">
      <c r="A1" s="31"/>
      <c r="B1" s="31"/>
      <c r="C1" s="31"/>
      <c r="D1" s="31"/>
      <c r="E1" s="31"/>
      <c r="F1" s="31"/>
      <c r="G1" s="31"/>
      <c r="H1" s="31"/>
    </row>
    <row r="2" spans="1:8" ht="74.150000000000006" customHeight="1">
      <c r="A2" s="31"/>
      <c r="B2" s="31"/>
      <c r="C2" s="31"/>
      <c r="D2" s="31"/>
      <c r="E2" s="31"/>
      <c r="F2" s="151"/>
      <c r="G2" s="41" t="s">
        <v>1</v>
      </c>
      <c r="H2" s="31"/>
    </row>
    <row r="3" spans="1:8" ht="15" customHeight="1">
      <c r="A3" s="31"/>
      <c r="B3" s="31"/>
      <c r="C3" s="31"/>
      <c r="D3" s="31"/>
      <c r="E3" s="31"/>
      <c r="F3" s="31"/>
      <c r="G3" s="31"/>
      <c r="H3" s="31"/>
    </row>
    <row r="4" spans="1:8" ht="15" customHeight="1">
      <c r="A4" s="31"/>
      <c r="B4" s="31"/>
      <c r="C4" s="31"/>
      <c r="D4" s="31"/>
      <c r="E4" s="31"/>
      <c r="F4" s="31"/>
      <c r="G4" s="31"/>
      <c r="H4" s="31"/>
    </row>
    <row r="5" spans="1:8" ht="27.65" customHeight="1">
      <c r="A5" s="31"/>
      <c r="B5" s="779" t="s">
        <v>550</v>
      </c>
      <c r="C5" s="779"/>
      <c r="D5" s="779"/>
      <c r="E5" s="31"/>
      <c r="F5" s="31"/>
      <c r="G5" s="31"/>
      <c r="H5" s="31"/>
    </row>
    <row r="6" spans="1:8" ht="15" customHeight="1">
      <c r="A6" s="31"/>
      <c r="B6" s="31"/>
      <c r="C6" s="31"/>
      <c r="D6" s="31"/>
      <c r="E6" s="31"/>
      <c r="F6" s="31"/>
      <c r="G6" s="31"/>
      <c r="H6" s="31"/>
    </row>
    <row r="7" spans="1:8" ht="15" customHeight="1">
      <c r="A7" s="31"/>
      <c r="B7" s="31"/>
      <c r="C7" s="31"/>
      <c r="D7" s="31"/>
      <c r="E7" s="31"/>
      <c r="F7" s="31"/>
      <c r="G7" s="31"/>
      <c r="H7" s="31"/>
    </row>
    <row r="8" spans="1:8" ht="15.75" customHeight="1">
      <c r="A8" s="31"/>
      <c r="B8" s="310" t="s">
        <v>551</v>
      </c>
      <c r="C8" s="31"/>
      <c r="D8" s="31"/>
      <c r="E8" s="31"/>
      <c r="F8" s="31"/>
      <c r="G8" s="31"/>
      <c r="H8" s="31"/>
    </row>
    <row r="9" spans="1:8" ht="15" customHeight="1">
      <c r="A9" s="31"/>
      <c r="B9" s="31"/>
      <c r="C9" s="31"/>
      <c r="D9" s="31"/>
      <c r="E9" s="31"/>
      <c r="F9" s="31"/>
      <c r="G9" s="31"/>
      <c r="H9" s="31"/>
    </row>
    <row r="10" spans="1:8" ht="26.65" customHeight="1">
      <c r="A10" s="31"/>
      <c r="B10" s="382" t="s">
        <v>1339</v>
      </c>
      <c r="C10" s="382" t="s">
        <v>1340</v>
      </c>
      <c r="D10" s="382" t="s">
        <v>552</v>
      </c>
      <c r="E10" s="31"/>
      <c r="F10" s="31"/>
      <c r="G10" s="31"/>
      <c r="H10" s="31"/>
    </row>
    <row r="11" spans="1:8" ht="42.65" customHeight="1">
      <c r="A11" s="31"/>
      <c r="B11" s="412" t="s">
        <v>553</v>
      </c>
      <c r="C11" s="412" t="s">
        <v>554</v>
      </c>
      <c r="D11" s="412" t="s">
        <v>555</v>
      </c>
      <c r="E11" s="31"/>
      <c r="F11" s="31"/>
      <c r="G11" s="31"/>
      <c r="H11" s="31"/>
    </row>
    <row r="12" spans="1:8" ht="42.65" customHeight="1">
      <c r="A12" s="31"/>
      <c r="B12" s="413" t="s">
        <v>556</v>
      </c>
      <c r="C12" s="413" t="s">
        <v>557</v>
      </c>
      <c r="D12" s="413" t="s">
        <v>558</v>
      </c>
      <c r="E12" s="31"/>
      <c r="F12" s="31"/>
      <c r="G12" s="31"/>
      <c r="H12" s="31"/>
    </row>
    <row r="13" spans="1:8" ht="42.65" customHeight="1">
      <c r="A13" s="31"/>
      <c r="B13" s="413" t="s">
        <v>559</v>
      </c>
      <c r="C13" s="413" t="s">
        <v>560</v>
      </c>
      <c r="D13" s="413" t="s">
        <v>561</v>
      </c>
      <c r="E13" s="31"/>
      <c r="F13" s="31"/>
      <c r="G13" s="31"/>
      <c r="H13" s="31"/>
    </row>
    <row r="14" spans="1:8" ht="49.15" customHeight="1">
      <c r="A14" s="31"/>
      <c r="B14" s="413" t="s">
        <v>562</v>
      </c>
      <c r="C14" s="413" t="s">
        <v>557</v>
      </c>
      <c r="D14" s="413" t="s">
        <v>563</v>
      </c>
      <c r="E14" s="31"/>
      <c r="F14" s="31"/>
      <c r="G14" s="31"/>
      <c r="H14" s="31"/>
    </row>
    <row r="15" spans="1:8" ht="82.5" customHeight="1">
      <c r="A15" s="31"/>
      <c r="B15" s="413" t="s">
        <v>564</v>
      </c>
      <c r="C15" s="413" t="s">
        <v>560</v>
      </c>
      <c r="D15" s="413" t="s">
        <v>565</v>
      </c>
      <c r="E15" s="31"/>
      <c r="F15" s="31"/>
      <c r="G15" s="31"/>
      <c r="H15" s="31"/>
    </row>
    <row r="16" spans="1:8" ht="60.75" customHeight="1">
      <c r="A16" s="31"/>
      <c r="B16" s="414" t="s">
        <v>566</v>
      </c>
      <c r="C16" s="414" t="s">
        <v>560</v>
      </c>
      <c r="D16" s="414" t="s">
        <v>567</v>
      </c>
      <c r="E16" s="31"/>
      <c r="F16" s="31"/>
      <c r="G16" s="31"/>
      <c r="H16" s="31"/>
    </row>
    <row r="17" spans="1:8" ht="8.15" customHeight="1">
      <c r="A17" s="31"/>
      <c r="B17" s="47"/>
      <c r="C17" s="47"/>
      <c r="D17" s="47"/>
      <c r="E17" s="31"/>
      <c r="F17" s="31"/>
      <c r="G17" s="31"/>
      <c r="H17" s="31"/>
    </row>
    <row r="18" spans="1:8" ht="49.15" customHeight="1">
      <c r="A18" s="31"/>
      <c r="B18" s="867" t="s">
        <v>568</v>
      </c>
      <c r="C18" s="867"/>
      <c r="D18" s="867"/>
      <c r="E18" s="31"/>
      <c r="F18" s="31"/>
      <c r="G18" s="31"/>
      <c r="H18" s="31"/>
    </row>
    <row r="19" spans="1:8" ht="15" customHeight="1">
      <c r="A19" s="31"/>
      <c r="B19" s="31"/>
      <c r="C19" s="31"/>
      <c r="D19" s="31"/>
      <c r="E19" s="31"/>
      <c r="F19" s="31"/>
      <c r="G19" s="31"/>
      <c r="H19" s="31"/>
    </row>
    <row r="20" spans="1:8" ht="15" customHeight="1">
      <c r="A20" s="31"/>
      <c r="B20" s="31"/>
      <c r="C20" s="31"/>
      <c r="D20" s="31"/>
      <c r="E20" s="31"/>
      <c r="F20" s="31"/>
      <c r="G20" s="31"/>
      <c r="H20" s="31"/>
    </row>
    <row r="21" spans="1:8" ht="16.75" customHeight="1">
      <c r="A21" s="31"/>
      <c r="B21" s="310" t="s">
        <v>569</v>
      </c>
      <c r="C21" s="31"/>
      <c r="D21" s="31"/>
      <c r="E21" s="31"/>
      <c r="F21" s="31"/>
      <c r="G21" s="31"/>
      <c r="H21" s="31"/>
    </row>
    <row r="22" spans="1:8" ht="15" customHeight="1">
      <c r="A22" s="31"/>
      <c r="B22" s="31"/>
      <c r="C22" s="31"/>
      <c r="D22" s="31"/>
      <c r="E22" s="31"/>
      <c r="F22" s="31"/>
      <c r="G22" s="31"/>
      <c r="H22" s="31"/>
    </row>
    <row r="23" spans="1:8" ht="15.75" customHeight="1">
      <c r="A23" s="31"/>
      <c r="B23" s="286" t="s">
        <v>570</v>
      </c>
      <c r="C23" s="292" t="s">
        <v>118</v>
      </c>
      <c r="D23" s="292" t="s">
        <v>119</v>
      </c>
      <c r="E23" s="292" t="s">
        <v>120</v>
      </c>
      <c r="F23" s="292" t="s">
        <v>121</v>
      </c>
      <c r="G23" s="31"/>
      <c r="H23" s="31"/>
    </row>
    <row r="24" spans="1:8" ht="15.75" customHeight="1">
      <c r="A24" s="31"/>
      <c r="B24" s="55" t="s">
        <v>1275</v>
      </c>
      <c r="C24" s="160">
        <v>1</v>
      </c>
      <c r="D24" s="86">
        <v>1</v>
      </c>
      <c r="E24" s="86">
        <v>1</v>
      </c>
      <c r="F24" s="86">
        <v>1</v>
      </c>
      <c r="G24" s="31"/>
      <c r="H24" s="31"/>
    </row>
    <row r="25" spans="1:8" ht="15" customHeight="1">
      <c r="A25" s="31"/>
      <c r="B25" s="57" t="s">
        <v>1276</v>
      </c>
      <c r="C25" s="162">
        <v>0</v>
      </c>
      <c r="D25" s="88">
        <v>0</v>
      </c>
      <c r="E25" s="88">
        <v>0</v>
      </c>
      <c r="F25" s="88">
        <v>0</v>
      </c>
      <c r="G25" s="31"/>
      <c r="H25" s="31"/>
    </row>
    <row r="26" spans="1:8" ht="15.75" customHeight="1">
      <c r="A26" s="31"/>
      <c r="B26" s="57" t="s">
        <v>1277</v>
      </c>
      <c r="C26" s="162">
        <v>177</v>
      </c>
      <c r="D26" s="88">
        <v>190</v>
      </c>
      <c r="E26" s="398" t="s">
        <v>571</v>
      </c>
      <c r="F26" s="398" t="s">
        <v>571</v>
      </c>
      <c r="G26" s="31"/>
      <c r="H26" s="31"/>
    </row>
    <row r="27" spans="1:8" ht="15.75" customHeight="1">
      <c r="A27" s="31"/>
      <c r="B27" s="61" t="s">
        <v>1278</v>
      </c>
      <c r="C27" s="163">
        <v>8</v>
      </c>
      <c r="D27" s="119">
        <v>19</v>
      </c>
      <c r="E27" s="119">
        <v>16</v>
      </c>
      <c r="F27" s="399" t="s">
        <v>210</v>
      </c>
      <c r="G27" s="31"/>
      <c r="H27" s="31"/>
    </row>
    <row r="28" spans="1:8" ht="8.15" customHeight="1">
      <c r="A28" s="31"/>
      <c r="B28" s="47"/>
      <c r="C28" s="47"/>
      <c r="D28" s="47"/>
      <c r="E28" s="47"/>
      <c r="F28" s="47"/>
      <c r="G28" s="31"/>
      <c r="H28" s="31"/>
    </row>
    <row r="29" spans="1:8" ht="57.65" customHeight="1">
      <c r="A29" s="31"/>
      <c r="B29" s="867" t="s">
        <v>572</v>
      </c>
      <c r="C29" s="867"/>
      <c r="D29" s="867"/>
      <c r="E29" s="867"/>
      <c r="F29" s="867"/>
      <c r="G29" s="31"/>
      <c r="H29" s="31"/>
    </row>
    <row r="30" spans="1:8" ht="15" customHeight="1">
      <c r="A30" s="31"/>
      <c r="B30" s="31"/>
      <c r="C30" s="31"/>
      <c r="D30" s="31"/>
      <c r="E30" s="31"/>
      <c r="F30" s="31"/>
      <c r="G30" s="31"/>
      <c r="H30" s="31"/>
    </row>
    <row r="31" spans="1:8" ht="15" customHeight="1">
      <c r="A31" s="36"/>
      <c r="B31" s="36"/>
      <c r="C31" s="36"/>
      <c r="D31" s="36"/>
      <c r="E31" s="36"/>
      <c r="F31" s="36"/>
      <c r="G31" s="36"/>
      <c r="H31" s="36"/>
    </row>
    <row r="32" spans="1:8" ht="15" customHeight="1">
      <c r="A32" s="31"/>
      <c r="B32" s="286" t="s">
        <v>573</v>
      </c>
      <c r="C32" s="292" t="s">
        <v>118</v>
      </c>
      <c r="D32" s="292" t="s">
        <v>119</v>
      </c>
      <c r="E32" s="292" t="s">
        <v>120</v>
      </c>
      <c r="F32" s="292" t="s">
        <v>121</v>
      </c>
      <c r="G32" s="292" t="s">
        <v>122</v>
      </c>
      <c r="H32" s="31"/>
    </row>
    <row r="33" spans="1:8" ht="15.75" customHeight="1">
      <c r="A33" s="31"/>
      <c r="B33" s="55" t="s">
        <v>1279</v>
      </c>
      <c r="C33" s="160">
        <v>0</v>
      </c>
      <c r="D33" s="86">
        <v>0</v>
      </c>
      <c r="E33" s="86">
        <v>0</v>
      </c>
      <c r="F33" s="86">
        <v>4</v>
      </c>
      <c r="G33" s="86">
        <v>0</v>
      </c>
      <c r="H33" s="31"/>
    </row>
    <row r="34" spans="1:8" ht="15.75" customHeight="1">
      <c r="A34" s="31"/>
      <c r="B34" s="61" t="s">
        <v>1280</v>
      </c>
      <c r="C34" s="131">
        <v>6</v>
      </c>
      <c r="D34" s="119">
        <v>6</v>
      </c>
      <c r="E34" s="119">
        <v>5</v>
      </c>
      <c r="F34" s="119">
        <v>4</v>
      </c>
      <c r="G34" s="119">
        <v>4</v>
      </c>
      <c r="H34" s="31"/>
    </row>
    <row r="35" spans="1:8" ht="8.15" customHeight="1">
      <c r="A35" s="31"/>
      <c r="B35" s="47"/>
      <c r="C35" s="47"/>
      <c r="D35" s="47"/>
      <c r="E35" s="47"/>
      <c r="F35" s="47"/>
      <c r="G35" s="47"/>
      <c r="H35" s="31"/>
    </row>
    <row r="36" spans="1:8" ht="45.75" customHeight="1">
      <c r="A36" s="31"/>
      <c r="B36" s="867" t="s">
        <v>574</v>
      </c>
      <c r="C36" s="867"/>
      <c r="D36" s="867"/>
      <c r="E36" s="867"/>
      <c r="F36" s="867"/>
      <c r="G36" s="867"/>
      <c r="H36" s="31"/>
    </row>
    <row r="37" spans="1:8" ht="15" customHeight="1">
      <c r="A37" s="31"/>
      <c r="B37" s="31"/>
      <c r="C37" s="31"/>
      <c r="D37" s="31"/>
      <c r="E37" s="31"/>
      <c r="F37" s="31"/>
      <c r="G37" s="31"/>
      <c r="H37" s="31"/>
    </row>
    <row r="38" spans="1:8" ht="15" customHeight="1">
      <c r="A38" s="36"/>
      <c r="B38" s="36"/>
      <c r="C38" s="36"/>
      <c r="D38" s="36"/>
      <c r="E38" s="36"/>
      <c r="F38" s="36"/>
      <c r="G38" s="36"/>
      <c r="H38" s="36"/>
    </row>
    <row r="39" spans="1:8" ht="15" customHeight="1">
      <c r="A39" s="31"/>
      <c r="B39" s="310" t="s">
        <v>575</v>
      </c>
      <c r="C39" s="31"/>
      <c r="D39" s="31"/>
      <c r="E39" s="31"/>
      <c r="F39" s="31"/>
      <c r="G39" s="31"/>
      <c r="H39" s="31"/>
    </row>
    <row r="40" spans="1:8" ht="15" customHeight="1">
      <c r="A40" s="31"/>
      <c r="B40" s="31"/>
      <c r="C40" s="31"/>
      <c r="D40" s="31"/>
      <c r="E40" s="31"/>
      <c r="F40" s="31"/>
      <c r="G40" s="31"/>
      <c r="H40" s="31"/>
    </row>
    <row r="41" spans="1:8" ht="15" customHeight="1">
      <c r="A41" s="31"/>
      <c r="B41" s="286" t="s">
        <v>1341</v>
      </c>
      <c r="C41" s="854" t="s">
        <v>1342</v>
      </c>
      <c r="D41" s="854"/>
      <c r="E41" s="854"/>
      <c r="F41" s="854"/>
      <c r="G41" s="854"/>
      <c r="H41" s="31"/>
    </row>
    <row r="42" spans="1:8" ht="42.65" customHeight="1">
      <c r="A42" s="36"/>
      <c r="B42" s="55" t="s">
        <v>48</v>
      </c>
      <c r="C42" s="809" t="s">
        <v>1512</v>
      </c>
      <c r="D42" s="809"/>
      <c r="E42" s="809"/>
      <c r="F42" s="809"/>
      <c r="G42" s="809"/>
      <c r="H42" s="36"/>
    </row>
    <row r="43" spans="1:8" ht="15.75" customHeight="1">
      <c r="A43" s="31"/>
      <c r="B43" s="57" t="s">
        <v>53</v>
      </c>
      <c r="C43" s="808" t="s">
        <v>1513</v>
      </c>
      <c r="D43" s="808"/>
      <c r="E43" s="808"/>
      <c r="F43" s="808"/>
      <c r="G43" s="808"/>
      <c r="H43" s="31"/>
    </row>
    <row r="44" spans="1:8" ht="29.15" customHeight="1">
      <c r="A44" s="31"/>
      <c r="B44" s="57" t="s">
        <v>188</v>
      </c>
      <c r="C44" s="808" t="s">
        <v>1514</v>
      </c>
      <c r="D44" s="808"/>
      <c r="E44" s="808"/>
      <c r="F44" s="808"/>
      <c r="G44" s="808"/>
      <c r="H44" s="31"/>
    </row>
    <row r="45" spans="1:8" ht="29.15" customHeight="1">
      <c r="A45" s="31"/>
      <c r="B45" s="57" t="s">
        <v>54</v>
      </c>
      <c r="C45" s="808" t="s">
        <v>1515</v>
      </c>
      <c r="D45" s="808"/>
      <c r="E45" s="808"/>
      <c r="F45" s="808"/>
      <c r="G45" s="808"/>
      <c r="H45" s="31"/>
    </row>
    <row r="46" spans="1:8" ht="43.5" customHeight="1">
      <c r="A46" s="31"/>
      <c r="B46" s="57" t="s">
        <v>60</v>
      </c>
      <c r="C46" s="808" t="s">
        <v>1516</v>
      </c>
      <c r="D46" s="808"/>
      <c r="E46" s="808"/>
      <c r="F46" s="808"/>
      <c r="G46" s="808"/>
      <c r="H46" s="31"/>
    </row>
    <row r="47" spans="1:8" ht="42.65" customHeight="1">
      <c r="A47" s="36"/>
      <c r="B47" s="61" t="s">
        <v>189</v>
      </c>
      <c r="C47" s="810" t="s">
        <v>1517</v>
      </c>
      <c r="D47" s="810"/>
      <c r="E47" s="810"/>
      <c r="F47" s="810"/>
      <c r="G47" s="810"/>
      <c r="H47" s="36"/>
    </row>
    <row r="48" spans="1:8" ht="8.15" customHeight="1">
      <c r="A48" s="31"/>
      <c r="B48" s="47"/>
      <c r="C48" s="47"/>
      <c r="D48" s="47"/>
      <c r="E48" s="47"/>
      <c r="F48" s="47"/>
      <c r="G48" s="47"/>
      <c r="H48" s="31"/>
    </row>
    <row r="49" spans="1:8" ht="35.9" customHeight="1">
      <c r="A49" s="31"/>
      <c r="B49" s="867" t="s">
        <v>1511</v>
      </c>
      <c r="C49" s="867"/>
      <c r="D49" s="867"/>
      <c r="E49" s="867"/>
      <c r="F49" s="867"/>
      <c r="G49" s="867"/>
      <c r="H49" s="31"/>
    </row>
    <row r="50" spans="1:8" ht="15" customHeight="1">
      <c r="A50" s="31"/>
      <c r="B50" s="31"/>
      <c r="C50" s="31"/>
      <c r="D50" s="31"/>
      <c r="E50" s="31"/>
      <c r="F50" s="31"/>
      <c r="G50" s="31"/>
      <c r="H50" s="31"/>
    </row>
    <row r="51" spans="1:8" ht="15" customHeight="1">
      <c r="A51" s="31"/>
      <c r="B51" s="31"/>
      <c r="C51" s="31"/>
      <c r="D51" s="31"/>
      <c r="E51" s="31"/>
      <c r="F51" s="31"/>
      <c r="G51" s="31"/>
      <c r="H51" s="31"/>
    </row>
    <row r="52" spans="1:8" ht="15" customHeight="1">
      <c r="A52" s="31"/>
      <c r="B52" s="310" t="s">
        <v>576</v>
      </c>
      <c r="C52" s="31"/>
      <c r="D52" s="31"/>
      <c r="E52" s="31"/>
      <c r="F52" s="31"/>
      <c r="G52" s="31"/>
      <c r="H52" s="31"/>
    </row>
    <row r="53" spans="1:8" ht="15" customHeight="1">
      <c r="A53" s="36"/>
      <c r="B53" s="36"/>
      <c r="C53" s="36"/>
      <c r="D53" s="36"/>
      <c r="E53" s="36"/>
      <c r="F53" s="36"/>
      <c r="G53" s="36"/>
      <c r="H53" s="36"/>
    </row>
    <row r="54" spans="1:8" ht="15" customHeight="1">
      <c r="A54" s="31"/>
      <c r="B54" s="286" t="s">
        <v>577</v>
      </c>
      <c r="C54" s="292" t="s">
        <v>118</v>
      </c>
      <c r="D54" s="292" t="s">
        <v>119</v>
      </c>
      <c r="E54" s="292" t="s">
        <v>120</v>
      </c>
      <c r="F54" s="292" t="s">
        <v>121</v>
      </c>
      <c r="G54" s="292" t="s">
        <v>122</v>
      </c>
      <c r="H54" s="31"/>
    </row>
    <row r="55" spans="1:8" ht="15" customHeight="1">
      <c r="A55" s="31"/>
      <c r="B55" s="55" t="s">
        <v>1281</v>
      </c>
      <c r="C55" s="160">
        <v>545</v>
      </c>
      <c r="D55" s="86">
        <v>666</v>
      </c>
      <c r="E55" s="86">
        <v>797</v>
      </c>
      <c r="F55" s="86">
        <v>474</v>
      </c>
      <c r="G55" s="86">
        <v>151</v>
      </c>
      <c r="H55" s="31"/>
    </row>
    <row r="56" spans="1:8" ht="15" customHeight="1">
      <c r="A56" s="31"/>
      <c r="B56" s="395" t="s">
        <v>578</v>
      </c>
      <c r="C56" s="162">
        <v>87</v>
      </c>
      <c r="D56" s="88">
        <v>163</v>
      </c>
      <c r="E56" s="88">
        <v>317</v>
      </c>
      <c r="F56" s="88">
        <v>206</v>
      </c>
      <c r="G56" s="88">
        <v>13</v>
      </c>
      <c r="H56" s="31"/>
    </row>
    <row r="57" spans="1:8" ht="15" customHeight="1">
      <c r="A57" s="31"/>
      <c r="B57" s="395" t="s">
        <v>579</v>
      </c>
      <c r="C57" s="162">
        <v>458</v>
      </c>
      <c r="D57" s="88">
        <v>503</v>
      </c>
      <c r="E57" s="88">
        <v>480</v>
      </c>
      <c r="F57" s="88">
        <v>268</v>
      </c>
      <c r="G57" s="88">
        <v>138</v>
      </c>
      <c r="H57" s="31"/>
    </row>
    <row r="58" spans="1:8" ht="15" customHeight="1">
      <c r="A58" s="31"/>
      <c r="B58" s="57" t="s">
        <v>1282</v>
      </c>
      <c r="C58" s="162">
        <v>8542</v>
      </c>
      <c r="D58" s="88">
        <v>8918</v>
      </c>
      <c r="E58" s="88">
        <v>7420</v>
      </c>
      <c r="F58" s="88">
        <v>7824</v>
      </c>
      <c r="G58" s="88">
        <v>7804</v>
      </c>
      <c r="H58" s="31"/>
    </row>
    <row r="59" spans="1:8" ht="22.5" customHeight="1">
      <c r="A59" s="31"/>
      <c r="B59" s="61" t="s">
        <v>1283</v>
      </c>
      <c r="C59" s="163">
        <v>1427</v>
      </c>
      <c r="D59" s="119">
        <v>883</v>
      </c>
      <c r="E59" s="119">
        <v>1855</v>
      </c>
      <c r="F59" s="119">
        <v>220</v>
      </c>
      <c r="G59" s="399" t="s">
        <v>210</v>
      </c>
      <c r="H59" s="31"/>
    </row>
    <row r="60" spans="1:8" ht="8.15" customHeight="1">
      <c r="A60" s="31"/>
      <c r="B60" s="47"/>
      <c r="C60" s="47"/>
      <c r="D60" s="47"/>
      <c r="E60" s="47"/>
      <c r="F60" s="47"/>
      <c r="G60" s="47"/>
      <c r="H60" s="31"/>
    </row>
    <row r="61" spans="1:8" ht="39.25" customHeight="1">
      <c r="A61" s="31"/>
      <c r="B61" s="867" t="s">
        <v>580</v>
      </c>
      <c r="C61" s="867"/>
      <c r="D61" s="867"/>
      <c r="E61" s="867"/>
      <c r="F61" s="31"/>
      <c r="G61" s="31"/>
      <c r="H61" s="31"/>
    </row>
    <row r="62" spans="1:8" ht="15" customHeight="1">
      <c r="A62" s="31"/>
      <c r="B62" s="31"/>
      <c r="C62" s="31"/>
      <c r="D62" s="31"/>
      <c r="E62" s="31"/>
      <c r="F62" s="31"/>
      <c r="G62" s="31"/>
      <c r="H62" s="31"/>
    </row>
    <row r="63" spans="1:8" ht="15" hidden="1" customHeight="1">
      <c r="A63" s="27"/>
      <c r="B63" s="27"/>
      <c r="C63" s="27"/>
      <c r="D63" s="27"/>
      <c r="E63" s="27"/>
      <c r="F63" s="27"/>
      <c r="G63" s="27"/>
      <c r="H63" s="27"/>
    </row>
    <row r="64" spans="1:8" ht="15" hidden="1" customHeight="1">
      <c r="A64" s="27"/>
      <c r="B64" s="27"/>
      <c r="C64" s="27"/>
      <c r="D64" s="27"/>
      <c r="E64" s="27"/>
      <c r="F64" s="27"/>
      <c r="G64" s="27"/>
      <c r="H64" s="27"/>
    </row>
  </sheetData>
  <sheetProtection algorithmName="SHA-512" hashValue="J1hwIWsjC12VkmjAGrsDJ/43sq/QGB2sSrjdPaTsk2J/ZR/WYVbgwuEqP3ydTH1Py273bGC/Q7z0zWRC9mhRrA==" saltValue="Y1zFluHKcRs47bcx7whbOA==" spinCount="100000" sheet="1" objects="1" scenarios="1"/>
  <mergeCells count="13">
    <mergeCell ref="C47:G47"/>
    <mergeCell ref="B49:G49"/>
    <mergeCell ref="B61:E61"/>
    <mergeCell ref="C41:G41"/>
    <mergeCell ref="C43:G43"/>
    <mergeCell ref="C42:G42"/>
    <mergeCell ref="C44:G44"/>
    <mergeCell ref="C45:G45"/>
    <mergeCell ref="B5:D5"/>
    <mergeCell ref="B18:D18"/>
    <mergeCell ref="B29:F29"/>
    <mergeCell ref="B36:G36"/>
    <mergeCell ref="C46:G46"/>
  </mergeCells>
  <pageMargins left="0.75" right="0.75" top="1" bottom="1" header="0.5" footer="0.5"/>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tint="0.79998168889431442"/>
  </sheetPr>
  <dimension ref="A1:I62"/>
  <sheetViews>
    <sheetView showRuler="0" workbookViewId="0"/>
  </sheetViews>
  <sheetFormatPr defaultColWidth="0" defaultRowHeight="12.5" zeroHeight="1"/>
  <cols>
    <col min="1" max="1" width="4.7265625" style="28" customWidth="1"/>
    <col min="2" max="2" width="118.1796875" style="28" customWidth="1"/>
    <col min="3" max="8" width="13.7265625" style="28" customWidth="1"/>
    <col min="9" max="9" width="0" style="28" hidden="1" customWidth="1"/>
    <col min="10" max="26" width="13.7265625" style="28" hidden="1" customWidth="1"/>
    <col min="27" max="16384" width="13.7265625" style="28" hidden="1"/>
  </cols>
  <sheetData>
    <row r="1" spans="1:9" ht="15" customHeight="1">
      <c r="A1" s="31"/>
      <c r="B1" s="31"/>
      <c r="C1" s="31"/>
      <c r="D1" s="31"/>
      <c r="E1" s="31"/>
      <c r="F1" s="31"/>
      <c r="G1" s="31"/>
      <c r="H1" s="31"/>
      <c r="I1" s="31"/>
    </row>
    <row r="2" spans="1:9" ht="74.150000000000006" customHeight="1">
      <c r="A2" s="31"/>
      <c r="B2" s="31"/>
      <c r="C2" s="31"/>
      <c r="D2" s="31"/>
      <c r="E2" s="31"/>
      <c r="F2" s="151"/>
      <c r="G2" s="41" t="s">
        <v>1</v>
      </c>
      <c r="H2" s="31"/>
      <c r="I2" s="31"/>
    </row>
    <row r="3" spans="1:9" ht="15" customHeight="1">
      <c r="A3" s="31"/>
      <c r="B3" s="31"/>
      <c r="C3" s="31"/>
      <c r="D3" s="31"/>
      <c r="E3" s="31"/>
      <c r="F3" s="31"/>
      <c r="G3" s="31"/>
      <c r="H3" s="31"/>
      <c r="I3" s="31"/>
    </row>
    <row r="4" spans="1:9" ht="15" customHeight="1">
      <c r="A4" s="31"/>
      <c r="B4" s="31"/>
      <c r="C4" s="31"/>
      <c r="D4" s="31"/>
      <c r="E4" s="31"/>
      <c r="F4" s="31"/>
      <c r="G4" s="31"/>
      <c r="H4" s="31"/>
      <c r="I4" s="31"/>
    </row>
    <row r="5" spans="1:9" ht="27.65" customHeight="1">
      <c r="A5" s="31"/>
      <c r="B5" s="779" t="s">
        <v>1416</v>
      </c>
      <c r="C5" s="779"/>
      <c r="D5" s="779"/>
      <c r="E5" s="779"/>
      <c r="F5" s="779"/>
      <c r="G5" s="779"/>
      <c r="H5" s="779"/>
      <c r="I5" s="779"/>
    </row>
    <row r="6" spans="1:9" ht="15" customHeight="1">
      <c r="A6" s="31"/>
      <c r="B6" s="31"/>
      <c r="C6" s="31"/>
      <c r="D6" s="31"/>
      <c r="E6" s="31"/>
      <c r="F6" s="31"/>
      <c r="G6" s="31"/>
      <c r="H6" s="31"/>
      <c r="I6" s="31"/>
    </row>
    <row r="7" spans="1:9" ht="15" customHeight="1">
      <c r="A7" s="36"/>
      <c r="B7" s="36"/>
      <c r="C7" s="36"/>
      <c r="D7" s="36"/>
      <c r="E7" s="36"/>
      <c r="F7" s="36"/>
      <c r="G7" s="36"/>
      <c r="H7" s="36"/>
    </row>
    <row r="8" spans="1:9" ht="15" customHeight="1">
      <c r="A8" s="31"/>
      <c r="B8" s="310" t="s">
        <v>581</v>
      </c>
      <c r="C8" s="310"/>
      <c r="D8" s="310"/>
      <c r="E8" s="310"/>
      <c r="F8" s="310"/>
      <c r="G8" s="310"/>
      <c r="H8" s="310"/>
      <c r="I8" s="310"/>
    </row>
    <row r="9" spans="1:9" ht="15" customHeight="1">
      <c r="A9" s="31"/>
      <c r="B9" s="31"/>
      <c r="C9" s="31"/>
      <c r="D9" s="31"/>
      <c r="E9" s="31"/>
      <c r="F9" s="31"/>
      <c r="G9" s="31"/>
      <c r="H9" s="31"/>
      <c r="I9" s="27"/>
    </row>
    <row r="10" spans="1:9" ht="27.65" customHeight="1">
      <c r="A10" s="31"/>
      <c r="B10" s="792" t="s">
        <v>582</v>
      </c>
      <c r="C10" s="792"/>
      <c r="D10" s="792"/>
      <c r="E10" s="792"/>
      <c r="F10" s="792"/>
      <c r="G10" s="792"/>
      <c r="H10" s="31"/>
      <c r="I10" s="27"/>
    </row>
    <row r="11" spans="1:9" ht="15" customHeight="1">
      <c r="A11" s="31"/>
      <c r="B11" s="31"/>
      <c r="C11" s="31"/>
      <c r="D11" s="31"/>
      <c r="E11" s="31"/>
      <c r="F11" s="31"/>
      <c r="G11" s="31"/>
      <c r="H11" s="31"/>
      <c r="I11" s="27"/>
    </row>
    <row r="12" spans="1:9" ht="15.75" customHeight="1">
      <c r="A12" s="31"/>
      <c r="B12" s="286" t="s">
        <v>583</v>
      </c>
      <c r="C12" s="292" t="s">
        <v>118</v>
      </c>
      <c r="D12" s="292" t="s">
        <v>119</v>
      </c>
      <c r="E12" s="292" t="s">
        <v>120</v>
      </c>
      <c r="F12" s="292" t="s">
        <v>121</v>
      </c>
      <c r="G12" s="292" t="s">
        <v>122</v>
      </c>
      <c r="H12" s="31"/>
      <c r="I12" s="27"/>
    </row>
    <row r="13" spans="1:9" ht="15" customHeight="1">
      <c r="A13" s="31"/>
      <c r="B13" s="55" t="s">
        <v>584</v>
      </c>
      <c r="C13" s="160">
        <v>0</v>
      </c>
      <c r="D13" s="86">
        <v>0</v>
      </c>
      <c r="E13" s="86">
        <v>0</v>
      </c>
      <c r="F13" s="86">
        <v>0</v>
      </c>
      <c r="G13" s="86">
        <v>0</v>
      </c>
      <c r="H13" s="31"/>
      <c r="I13" s="27"/>
    </row>
    <row r="14" spans="1:9" ht="15.75" customHeight="1">
      <c r="A14" s="31"/>
      <c r="B14" s="57" t="s">
        <v>585</v>
      </c>
      <c r="C14" s="162">
        <v>0</v>
      </c>
      <c r="D14" s="88">
        <v>0</v>
      </c>
      <c r="E14" s="88">
        <v>0</v>
      </c>
      <c r="F14" s="88">
        <v>0</v>
      </c>
      <c r="G14" s="88">
        <v>0</v>
      </c>
      <c r="H14" s="31"/>
      <c r="I14" s="27"/>
    </row>
    <row r="15" spans="1:9" ht="15.75" customHeight="1">
      <c r="A15" s="31"/>
      <c r="B15" s="61" t="s">
        <v>586</v>
      </c>
      <c r="C15" s="163">
        <v>0</v>
      </c>
      <c r="D15" s="119">
        <v>0</v>
      </c>
      <c r="E15" s="119">
        <v>0</v>
      </c>
      <c r="F15" s="119">
        <v>0</v>
      </c>
      <c r="G15" s="119">
        <v>0</v>
      </c>
      <c r="H15" s="31"/>
      <c r="I15" s="27"/>
    </row>
    <row r="16" spans="1:9" ht="15" customHeight="1">
      <c r="A16" s="31"/>
      <c r="B16" s="47"/>
      <c r="C16" s="47"/>
      <c r="D16" s="47"/>
      <c r="E16" s="47"/>
      <c r="F16" s="47"/>
      <c r="G16" s="47"/>
      <c r="H16" s="31"/>
      <c r="I16" s="27"/>
    </row>
    <row r="17" spans="1:9" ht="15" customHeight="1">
      <c r="A17" s="31"/>
      <c r="B17" s="31"/>
      <c r="C17" s="31"/>
      <c r="D17" s="31"/>
      <c r="E17" s="31"/>
      <c r="F17" s="31"/>
      <c r="G17" s="31"/>
      <c r="H17" s="31"/>
      <c r="I17" s="27"/>
    </row>
    <row r="18" spans="1:9" ht="15.75" customHeight="1">
      <c r="A18" s="31"/>
      <c r="B18" s="286" t="s">
        <v>1343</v>
      </c>
      <c r="C18" s="292" t="s">
        <v>118</v>
      </c>
      <c r="D18" s="292" t="s">
        <v>119</v>
      </c>
      <c r="E18" s="292" t="s">
        <v>120</v>
      </c>
      <c r="F18" s="292" t="s">
        <v>121</v>
      </c>
      <c r="G18" s="415"/>
      <c r="H18" s="31"/>
      <c r="I18" s="27"/>
    </row>
    <row r="19" spans="1:9" ht="15.75" customHeight="1">
      <c r="A19" s="31"/>
      <c r="B19" s="55" t="s">
        <v>587</v>
      </c>
      <c r="C19" s="160">
        <v>0</v>
      </c>
      <c r="D19" s="86">
        <v>0</v>
      </c>
      <c r="E19" s="86">
        <v>0</v>
      </c>
      <c r="F19" s="86">
        <v>0</v>
      </c>
      <c r="G19" s="416"/>
      <c r="H19" s="31"/>
      <c r="I19" s="27"/>
    </row>
    <row r="20" spans="1:9" ht="15.75" customHeight="1">
      <c r="A20" s="31"/>
      <c r="B20" s="57" t="s">
        <v>588</v>
      </c>
      <c r="C20" s="162">
        <v>0</v>
      </c>
      <c r="D20" s="88">
        <v>0</v>
      </c>
      <c r="E20" s="88">
        <v>0</v>
      </c>
      <c r="F20" s="96" t="s">
        <v>1210</v>
      </c>
      <c r="G20" s="416"/>
      <c r="H20" s="31"/>
      <c r="I20" s="27"/>
    </row>
    <row r="21" spans="1:9" ht="15.75" customHeight="1">
      <c r="A21" s="31"/>
      <c r="B21" s="61" t="s">
        <v>589</v>
      </c>
      <c r="C21" s="163">
        <v>0</v>
      </c>
      <c r="D21" s="119">
        <v>0</v>
      </c>
      <c r="E21" s="119">
        <v>0</v>
      </c>
      <c r="F21" s="119">
        <v>0</v>
      </c>
      <c r="G21" s="416"/>
      <c r="H21" s="31"/>
      <c r="I21" s="27"/>
    </row>
    <row r="22" spans="1:9" ht="8.15" customHeight="1">
      <c r="A22" s="31"/>
      <c r="B22" s="47"/>
      <c r="C22" s="47"/>
      <c r="D22" s="47"/>
      <c r="E22" s="47"/>
      <c r="F22" s="47"/>
      <c r="G22" s="31"/>
      <c r="H22" s="31"/>
      <c r="I22" s="27"/>
    </row>
    <row r="23" spans="1:9" ht="45.75" customHeight="1">
      <c r="A23" s="31"/>
      <c r="B23" s="867" t="s">
        <v>590</v>
      </c>
      <c r="C23" s="867"/>
      <c r="D23" s="867"/>
      <c r="E23" s="867"/>
      <c r="F23" s="867"/>
      <c r="G23" s="308"/>
      <c r="H23" s="31"/>
      <c r="I23" s="27"/>
    </row>
    <row r="24" spans="1:9" ht="15" customHeight="1">
      <c r="A24" s="31"/>
      <c r="B24" s="31"/>
      <c r="C24" s="31"/>
      <c r="D24" s="31"/>
      <c r="E24" s="31"/>
      <c r="F24" s="31"/>
      <c r="G24" s="31"/>
      <c r="H24" s="31"/>
      <c r="I24" s="27"/>
    </row>
    <row r="25" spans="1:9" ht="15" customHeight="1">
      <c r="A25" s="31"/>
      <c r="B25" s="286" t="s">
        <v>1344</v>
      </c>
      <c r="C25" s="292" t="s">
        <v>118</v>
      </c>
      <c r="D25" s="292" t="s">
        <v>119</v>
      </c>
      <c r="E25" s="292" t="s">
        <v>120</v>
      </c>
      <c r="F25" s="292" t="s">
        <v>121</v>
      </c>
      <c r="G25" s="292" t="s">
        <v>122</v>
      </c>
      <c r="H25" s="31"/>
      <c r="I25" s="27"/>
    </row>
    <row r="26" spans="1:9" ht="15" customHeight="1">
      <c r="A26" s="31"/>
      <c r="B26" s="55" t="s">
        <v>591</v>
      </c>
      <c r="C26" s="160">
        <v>0</v>
      </c>
      <c r="D26" s="86">
        <v>0</v>
      </c>
      <c r="E26" s="86">
        <v>0</v>
      </c>
      <c r="F26" s="86">
        <v>0</v>
      </c>
      <c r="G26" s="86">
        <v>0</v>
      </c>
      <c r="H26" s="31"/>
      <c r="I26" s="27"/>
    </row>
    <row r="27" spans="1:9" ht="15" customHeight="1">
      <c r="A27" s="31"/>
      <c r="B27" s="57" t="s">
        <v>592</v>
      </c>
      <c r="C27" s="162">
        <v>0</v>
      </c>
      <c r="D27" s="88">
        <v>0</v>
      </c>
      <c r="E27" s="88">
        <v>0</v>
      </c>
      <c r="F27" s="88">
        <v>0</v>
      </c>
      <c r="G27" s="88">
        <v>260000</v>
      </c>
      <c r="H27" s="31"/>
      <c r="I27" s="27"/>
    </row>
    <row r="28" spans="1:9" ht="15" customHeight="1">
      <c r="A28" s="31"/>
      <c r="B28" s="61" t="s">
        <v>593</v>
      </c>
      <c r="C28" s="163">
        <v>0</v>
      </c>
      <c r="D28" s="119">
        <v>0</v>
      </c>
      <c r="E28" s="119">
        <v>0</v>
      </c>
      <c r="F28" s="119">
        <v>0</v>
      </c>
      <c r="G28" s="119">
        <v>0</v>
      </c>
      <c r="H28" s="31"/>
      <c r="I28" s="27"/>
    </row>
    <row r="29" spans="1:9" ht="8.15" customHeight="1">
      <c r="A29" s="31"/>
      <c r="B29" s="47"/>
      <c r="C29" s="47"/>
      <c r="D29" s="47"/>
      <c r="E29" s="47"/>
      <c r="F29" s="47"/>
      <c r="G29" s="47"/>
      <c r="H29" s="31"/>
      <c r="I29" s="27"/>
    </row>
    <row r="30" spans="1:9" ht="24.25" customHeight="1">
      <c r="A30" s="31"/>
      <c r="B30" s="867" t="s">
        <v>594</v>
      </c>
      <c r="C30" s="867"/>
      <c r="D30" s="867"/>
      <c r="E30" s="867"/>
      <c r="F30" s="867"/>
      <c r="G30" s="867"/>
      <c r="H30" s="31"/>
      <c r="I30" s="27"/>
    </row>
    <row r="31" spans="1:9" ht="15" customHeight="1">
      <c r="A31" s="31"/>
      <c r="B31" s="31"/>
      <c r="C31" s="31"/>
      <c r="D31" s="31"/>
      <c r="E31" s="31"/>
      <c r="F31" s="31"/>
      <c r="G31" s="31"/>
      <c r="H31" s="31"/>
      <c r="I31" s="27"/>
    </row>
    <row r="32" spans="1:9" ht="15" customHeight="1">
      <c r="A32" s="31"/>
      <c r="B32" s="286" t="s">
        <v>1345</v>
      </c>
      <c r="C32" s="292" t="s">
        <v>118</v>
      </c>
      <c r="D32" s="292" t="s">
        <v>119</v>
      </c>
      <c r="E32" s="292" t="s">
        <v>120</v>
      </c>
      <c r="F32" s="292" t="s">
        <v>121</v>
      </c>
      <c r="G32" s="415"/>
      <c r="H32" s="31"/>
      <c r="I32" s="27"/>
    </row>
    <row r="33" spans="1:9" ht="15" customHeight="1">
      <c r="A33" s="31"/>
      <c r="B33" s="55" t="s">
        <v>595</v>
      </c>
      <c r="C33" s="160">
        <v>0</v>
      </c>
      <c r="D33" s="86">
        <v>0</v>
      </c>
      <c r="E33" s="86">
        <v>0</v>
      </c>
      <c r="F33" s="86">
        <v>0</v>
      </c>
      <c r="G33" s="416"/>
      <c r="H33" s="31"/>
      <c r="I33" s="27"/>
    </row>
    <row r="34" spans="1:9" ht="15" customHeight="1">
      <c r="A34" s="31"/>
      <c r="B34" s="57" t="s">
        <v>596</v>
      </c>
      <c r="C34" s="162">
        <v>0</v>
      </c>
      <c r="D34" s="88">
        <v>0</v>
      </c>
      <c r="E34" s="88">
        <v>0</v>
      </c>
      <c r="F34" s="96" t="s">
        <v>1210</v>
      </c>
      <c r="G34" s="416"/>
      <c r="H34" s="31"/>
      <c r="I34" s="27"/>
    </row>
    <row r="35" spans="1:9" ht="15" customHeight="1">
      <c r="A35" s="31"/>
      <c r="B35" s="61" t="s">
        <v>597</v>
      </c>
      <c r="C35" s="163">
        <v>0</v>
      </c>
      <c r="D35" s="119">
        <v>0</v>
      </c>
      <c r="E35" s="119">
        <v>0</v>
      </c>
      <c r="F35" s="119">
        <v>0</v>
      </c>
      <c r="G35" s="416"/>
      <c r="H35" s="31"/>
      <c r="I35" s="27"/>
    </row>
    <row r="36" spans="1:9" ht="8.15" customHeight="1">
      <c r="A36" s="31"/>
      <c r="B36" s="47"/>
      <c r="C36" s="47"/>
      <c r="D36" s="47"/>
      <c r="E36" s="47"/>
      <c r="F36" s="47"/>
      <c r="G36" s="31"/>
      <c r="H36" s="31"/>
      <c r="I36" s="27"/>
    </row>
    <row r="37" spans="1:9" ht="35.9" customHeight="1">
      <c r="A37" s="31"/>
      <c r="B37" s="867" t="s">
        <v>598</v>
      </c>
      <c r="C37" s="867"/>
      <c r="D37" s="867"/>
      <c r="E37" s="867"/>
      <c r="F37" s="867"/>
      <c r="G37" s="308"/>
      <c r="H37" s="31"/>
      <c r="I37" s="27"/>
    </row>
    <row r="38" spans="1:9" ht="15" customHeight="1">
      <c r="A38" s="31"/>
      <c r="B38" s="31"/>
      <c r="C38" s="31"/>
      <c r="D38" s="31"/>
      <c r="E38" s="31"/>
      <c r="F38" s="31"/>
      <c r="G38" s="31"/>
      <c r="H38" s="31"/>
      <c r="I38" s="27"/>
    </row>
    <row r="39" spans="1:9" ht="15" customHeight="1">
      <c r="A39" s="31"/>
      <c r="B39" s="310" t="s">
        <v>599</v>
      </c>
      <c r="C39" s="31"/>
      <c r="D39" s="31"/>
      <c r="E39" s="31"/>
      <c r="F39" s="31"/>
      <c r="G39" s="31"/>
      <c r="H39" s="31"/>
      <c r="I39" s="27"/>
    </row>
    <row r="40" spans="1:9" ht="11.25" customHeight="1">
      <c r="A40" s="31"/>
      <c r="B40" s="417"/>
      <c r="C40" s="417"/>
      <c r="D40" s="417"/>
      <c r="E40" s="31"/>
      <c r="F40" s="31"/>
      <c r="G40" s="31"/>
      <c r="H40" s="31"/>
      <c r="I40" s="27"/>
    </row>
    <row r="41" spans="1:9" ht="49.15" customHeight="1">
      <c r="A41" s="384"/>
      <c r="B41" s="869" t="s">
        <v>1273</v>
      </c>
      <c r="C41" s="870"/>
      <c r="D41" s="871"/>
      <c r="E41" s="122"/>
      <c r="F41" s="31"/>
      <c r="G41" s="31"/>
      <c r="H41" s="31"/>
      <c r="I41" s="27"/>
    </row>
    <row r="42" spans="1:9" ht="8.15" customHeight="1">
      <c r="A42" s="31"/>
      <c r="B42" s="369"/>
      <c r="C42" s="369"/>
      <c r="D42" s="369"/>
      <c r="E42" s="31"/>
      <c r="F42" s="31"/>
      <c r="G42" s="31"/>
      <c r="H42" s="31"/>
      <c r="I42" s="27"/>
    </row>
    <row r="43" spans="1:9" ht="15" customHeight="1">
      <c r="A43" s="31"/>
      <c r="B43" s="872" t="s">
        <v>600</v>
      </c>
      <c r="C43" s="872"/>
      <c r="D43" s="872"/>
      <c r="E43" s="872"/>
      <c r="F43" s="872"/>
      <c r="G43" s="872"/>
      <c r="H43" s="31"/>
      <c r="I43" s="27"/>
    </row>
    <row r="44" spans="1:9" ht="15" customHeight="1">
      <c r="A44" s="31"/>
      <c r="B44" s="31"/>
      <c r="C44" s="31"/>
      <c r="D44" s="31"/>
      <c r="E44" s="31"/>
      <c r="F44" s="31"/>
      <c r="G44" s="31"/>
      <c r="H44" s="31"/>
      <c r="I44" s="27"/>
    </row>
    <row r="45" spans="1:9" ht="15" customHeight="1">
      <c r="A45" s="31"/>
      <c r="B45" s="31"/>
      <c r="C45" s="31"/>
      <c r="D45" s="31"/>
      <c r="E45" s="31"/>
      <c r="F45" s="31"/>
      <c r="G45" s="31"/>
      <c r="H45" s="31"/>
      <c r="I45" s="27"/>
    </row>
    <row r="46" spans="1:9" ht="15" customHeight="1">
      <c r="A46" s="31"/>
      <c r="B46" s="310" t="s">
        <v>601</v>
      </c>
      <c r="C46" s="31"/>
      <c r="D46" s="31"/>
      <c r="E46" s="31"/>
      <c r="F46" s="31"/>
      <c r="G46" s="31"/>
      <c r="H46" s="31"/>
      <c r="I46" s="27"/>
    </row>
    <row r="47" spans="1:9" ht="15" customHeight="1">
      <c r="A47" s="31"/>
      <c r="B47" s="31"/>
      <c r="C47" s="31"/>
      <c r="D47" s="31"/>
      <c r="E47" s="31"/>
      <c r="F47" s="31"/>
      <c r="G47" s="31"/>
      <c r="H47" s="31"/>
      <c r="I47" s="27"/>
    </row>
    <row r="48" spans="1:9" ht="15" customHeight="1">
      <c r="A48" s="31"/>
      <c r="B48" s="286" t="s">
        <v>602</v>
      </c>
      <c r="C48" s="292" t="s">
        <v>118</v>
      </c>
      <c r="D48" s="292" t="s">
        <v>119</v>
      </c>
      <c r="E48" s="292" t="s">
        <v>120</v>
      </c>
      <c r="F48" s="292" t="s">
        <v>121</v>
      </c>
      <c r="G48" s="292" t="s">
        <v>122</v>
      </c>
      <c r="H48" s="31"/>
      <c r="I48" s="27"/>
    </row>
    <row r="49" spans="1:9" ht="27.65" customHeight="1">
      <c r="A49" s="31"/>
      <c r="B49" s="330" t="s">
        <v>1274</v>
      </c>
      <c r="C49" s="189" t="s">
        <v>603</v>
      </c>
      <c r="D49" s="345" t="s">
        <v>603</v>
      </c>
      <c r="E49" s="345" t="s">
        <v>603</v>
      </c>
      <c r="F49" s="345" t="s">
        <v>603</v>
      </c>
      <c r="G49" s="345" t="s">
        <v>603</v>
      </c>
      <c r="H49" s="31"/>
      <c r="I49" s="27"/>
    </row>
    <row r="50" spans="1:9" ht="8.15" customHeight="1">
      <c r="A50" s="31"/>
      <c r="B50" s="47"/>
      <c r="C50" s="47"/>
      <c r="D50" s="47"/>
      <c r="E50" s="47"/>
      <c r="F50" s="47"/>
      <c r="G50" s="47"/>
      <c r="H50" s="31"/>
      <c r="I50" s="27"/>
    </row>
    <row r="51" spans="1:9" ht="15" customHeight="1">
      <c r="A51" s="31"/>
      <c r="B51" s="867" t="s">
        <v>604</v>
      </c>
      <c r="C51" s="867"/>
      <c r="D51" s="867"/>
      <c r="E51" s="867"/>
      <c r="F51" s="867"/>
      <c r="G51" s="867"/>
      <c r="H51" s="31"/>
      <c r="I51" s="27"/>
    </row>
    <row r="52" spans="1:9" ht="15" customHeight="1">
      <c r="A52" s="31"/>
      <c r="B52" s="31"/>
      <c r="C52" s="31"/>
      <c r="D52" s="31"/>
      <c r="E52" s="31"/>
      <c r="F52" s="31"/>
      <c r="G52" s="31"/>
      <c r="H52" s="31"/>
      <c r="I52" s="27"/>
    </row>
    <row r="53" spans="1:9" ht="15" customHeight="1">
      <c r="A53" s="31"/>
      <c r="B53" s="31"/>
      <c r="C53" s="31"/>
      <c r="D53" s="31"/>
      <c r="E53" s="31"/>
      <c r="F53" s="31"/>
      <c r="G53" s="31"/>
      <c r="H53" s="31"/>
      <c r="I53" s="27"/>
    </row>
    <row r="54" spans="1:9" ht="15" customHeight="1">
      <c r="A54" s="31"/>
      <c r="B54" s="310" t="s">
        <v>1410</v>
      </c>
      <c r="C54" s="31"/>
      <c r="D54" s="31"/>
      <c r="E54" s="31"/>
      <c r="F54" s="31"/>
      <c r="G54" s="31"/>
      <c r="H54" s="31"/>
      <c r="I54" s="27"/>
    </row>
    <row r="55" spans="1:9" ht="15" customHeight="1">
      <c r="A55" s="31"/>
      <c r="B55" s="31"/>
      <c r="C55" s="31"/>
      <c r="D55" s="31"/>
      <c r="E55" s="31"/>
      <c r="F55" s="31"/>
      <c r="G55" s="31"/>
      <c r="H55" s="31"/>
      <c r="I55" s="27"/>
    </row>
    <row r="56" spans="1:9" ht="15" customHeight="1">
      <c r="A56" s="31"/>
      <c r="B56" s="286" t="s">
        <v>1412</v>
      </c>
      <c r="C56" s="292" t="s">
        <v>118</v>
      </c>
      <c r="D56" s="292" t="s">
        <v>119</v>
      </c>
      <c r="E56" s="292" t="s">
        <v>120</v>
      </c>
      <c r="F56" s="292" t="s">
        <v>121</v>
      </c>
      <c r="G56" s="292" t="s">
        <v>122</v>
      </c>
      <c r="H56" s="31"/>
      <c r="I56" s="27"/>
    </row>
    <row r="57" spans="1:9" ht="15" customHeight="1">
      <c r="A57" s="31"/>
      <c r="B57" s="330" t="s">
        <v>1411</v>
      </c>
      <c r="C57" s="208">
        <v>0</v>
      </c>
      <c r="D57" s="390">
        <v>0</v>
      </c>
      <c r="E57" s="390">
        <v>0</v>
      </c>
      <c r="F57" s="390">
        <v>0</v>
      </c>
      <c r="G57" s="390">
        <v>0</v>
      </c>
      <c r="H57" s="31"/>
      <c r="I57" s="27"/>
    </row>
    <row r="58" spans="1:9" ht="8.15" customHeight="1">
      <c r="A58" s="31"/>
      <c r="B58" s="47"/>
      <c r="C58" s="47"/>
      <c r="D58" s="47"/>
      <c r="E58" s="47"/>
      <c r="F58" s="47"/>
      <c r="G58" s="47"/>
      <c r="H58" s="31"/>
      <c r="I58" s="27"/>
    </row>
    <row r="59" spans="1:9" ht="15" customHeight="1">
      <c r="A59" s="31"/>
      <c r="B59" s="867" t="s">
        <v>1413</v>
      </c>
      <c r="C59" s="867"/>
      <c r="D59" s="867"/>
      <c r="E59" s="867"/>
      <c r="F59" s="867"/>
      <c r="G59" s="867"/>
      <c r="H59" s="31"/>
      <c r="I59" s="27"/>
    </row>
    <row r="60" spans="1:9" ht="15" customHeight="1">
      <c r="A60" s="31"/>
      <c r="B60" s="31"/>
      <c r="C60" s="31"/>
      <c r="D60" s="31"/>
      <c r="E60" s="31"/>
      <c r="F60" s="31"/>
      <c r="G60" s="31"/>
      <c r="H60" s="31"/>
      <c r="I60" s="27"/>
    </row>
    <row r="61" spans="1:9" ht="15" hidden="1" customHeight="1">
      <c r="A61" s="27"/>
      <c r="B61" s="27"/>
      <c r="C61" s="27"/>
      <c r="D61" s="27"/>
      <c r="E61" s="27"/>
      <c r="F61" s="27"/>
      <c r="G61" s="27"/>
      <c r="H61" s="27"/>
      <c r="I61" s="27"/>
    </row>
    <row r="62" spans="1:9" ht="15" hidden="1" customHeight="1">
      <c r="A62" s="27"/>
      <c r="B62" s="27"/>
      <c r="C62" s="27"/>
      <c r="D62" s="27"/>
      <c r="E62" s="27"/>
      <c r="F62" s="27"/>
      <c r="G62" s="27"/>
      <c r="H62" s="27"/>
      <c r="I62" s="27"/>
    </row>
  </sheetData>
  <sheetProtection algorithmName="SHA-512" hashValue="iT2kCxx7apaFkovuNqxYfy6Z4iu8gUNwE4FZYtVlEGOFYwwS3/iXBY9YOWJsQm1/tNEfWZTVMdxcvHZ/z0NeIg==" saltValue="aGEq068jonlUnoIYgM4yBQ==" spinCount="100000" sheet="1" objects="1" scenarios="1"/>
  <mergeCells count="9">
    <mergeCell ref="B5:I5"/>
    <mergeCell ref="B10:G10"/>
    <mergeCell ref="B23:F23"/>
    <mergeCell ref="B59:G59"/>
    <mergeCell ref="B30:G30"/>
    <mergeCell ref="B37:F37"/>
    <mergeCell ref="B41:D41"/>
    <mergeCell ref="B43:G43"/>
    <mergeCell ref="B51:G51"/>
  </mergeCells>
  <pageMargins left="0.75" right="0.75" top="1" bottom="1" header="0.5" footer="0.5"/>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tint="0.79998168889431442"/>
  </sheetPr>
  <dimension ref="A1:K92"/>
  <sheetViews>
    <sheetView showRuler="0" workbookViewId="0">
      <selection activeCell="E3" sqref="E3"/>
    </sheetView>
  </sheetViews>
  <sheetFormatPr defaultColWidth="0" defaultRowHeight="12.5" zeroHeight="1"/>
  <cols>
    <col min="1" max="1" width="4.26953125" style="36" customWidth="1"/>
    <col min="2" max="2" width="74.7265625" style="36" customWidth="1"/>
    <col min="3" max="3" width="35" style="36" customWidth="1"/>
    <col min="4" max="4" width="25" style="36" customWidth="1"/>
    <col min="5" max="8" width="20" style="36" customWidth="1"/>
    <col min="9" max="9" width="35" style="36" customWidth="1"/>
    <col min="10" max="10" width="13.7265625" style="36" customWidth="1"/>
    <col min="11" max="11" width="0" style="28" hidden="1" customWidth="1"/>
    <col min="12" max="26" width="13.7265625" style="28" hidden="1" customWidth="1"/>
    <col min="27" max="16384" width="13.7265625" style="28" hidden="1"/>
  </cols>
  <sheetData>
    <row r="1" spans="1:11" ht="15" customHeight="1">
      <c r="A1" s="31"/>
      <c r="B1" s="31"/>
      <c r="C1" s="31"/>
      <c r="D1" s="31"/>
      <c r="E1" s="31"/>
      <c r="F1" s="31"/>
      <c r="G1" s="31"/>
      <c r="H1" s="31"/>
      <c r="I1" s="31"/>
      <c r="J1" s="31"/>
      <c r="K1" s="27"/>
    </row>
    <row r="2" spans="1:11" ht="74.150000000000006" customHeight="1">
      <c r="A2" s="31"/>
      <c r="B2" s="31"/>
      <c r="C2" s="31"/>
      <c r="D2" s="31"/>
      <c r="E2" s="31"/>
      <c r="F2" s="31"/>
      <c r="G2" s="31"/>
      <c r="H2" s="151"/>
      <c r="I2" s="41" t="s">
        <v>1</v>
      </c>
      <c r="J2" s="31"/>
      <c r="K2" s="27"/>
    </row>
    <row r="3" spans="1:11" ht="15" customHeight="1">
      <c r="A3" s="31"/>
      <c r="B3" s="31"/>
      <c r="C3" s="31"/>
      <c r="D3" s="31"/>
      <c r="E3" s="31"/>
      <c r="F3" s="31"/>
      <c r="G3" s="31"/>
      <c r="H3" s="31"/>
      <c r="I3" s="31"/>
      <c r="J3" s="31"/>
      <c r="K3" s="27"/>
    </row>
    <row r="4" spans="1:11" ht="15" customHeight="1">
      <c r="A4" s="31"/>
      <c r="B4" s="31"/>
      <c r="C4" s="31"/>
      <c r="D4" s="31"/>
      <c r="E4" s="31"/>
      <c r="F4" s="31"/>
      <c r="G4" s="31"/>
      <c r="H4" s="31"/>
      <c r="I4" s="31"/>
      <c r="J4" s="31"/>
      <c r="K4" s="27"/>
    </row>
    <row r="5" spans="1:11" ht="27.65" customHeight="1">
      <c r="A5" s="31"/>
      <c r="B5" s="32" t="s">
        <v>605</v>
      </c>
      <c r="C5" s="31"/>
      <c r="D5" s="31"/>
      <c r="E5" s="31"/>
      <c r="F5" s="31"/>
      <c r="G5" s="31"/>
      <c r="H5" s="31"/>
      <c r="I5" s="31"/>
      <c r="J5" s="31"/>
      <c r="K5" s="27"/>
    </row>
    <row r="6" spans="1:11" ht="15.75" customHeight="1">
      <c r="A6" s="31"/>
      <c r="B6" s="31"/>
      <c r="C6" s="31"/>
      <c r="D6" s="31"/>
      <c r="E6" s="31"/>
      <c r="F6" s="31"/>
      <c r="G6" s="31"/>
      <c r="H6" s="31"/>
      <c r="I6" s="31"/>
      <c r="J6" s="31"/>
      <c r="K6" s="27"/>
    </row>
    <row r="7" spans="1:11" ht="15" customHeight="1">
      <c r="A7" s="31"/>
      <c r="B7" s="31"/>
      <c r="C7" s="31"/>
      <c r="D7" s="31"/>
      <c r="E7" s="31"/>
      <c r="F7" s="31"/>
      <c r="G7" s="31"/>
      <c r="H7" s="31"/>
      <c r="I7" s="31"/>
      <c r="J7" s="31"/>
      <c r="K7" s="27"/>
    </row>
    <row r="8" spans="1:11" ht="19.149999999999999" customHeight="1">
      <c r="A8" s="31"/>
      <c r="B8" s="310" t="s">
        <v>606</v>
      </c>
      <c r="C8" s="31"/>
      <c r="D8" s="31"/>
      <c r="E8" s="31"/>
      <c r="F8" s="31"/>
      <c r="G8" s="31"/>
      <c r="H8" s="31"/>
      <c r="I8" s="31"/>
      <c r="J8" s="31"/>
      <c r="K8" s="27"/>
    </row>
    <row r="9" spans="1:11" ht="15" customHeight="1">
      <c r="A9" s="31"/>
      <c r="B9" s="31"/>
      <c r="C9" s="31"/>
      <c r="D9" s="31"/>
      <c r="E9" s="31"/>
      <c r="F9" s="31"/>
      <c r="G9" s="31"/>
      <c r="H9" s="31"/>
      <c r="I9" s="31"/>
      <c r="J9" s="31"/>
      <c r="K9" s="27"/>
    </row>
    <row r="10" spans="1:11" ht="15.75" customHeight="1">
      <c r="A10" s="31"/>
      <c r="B10" s="286" t="s">
        <v>607</v>
      </c>
      <c r="C10" s="292" t="s">
        <v>118</v>
      </c>
      <c r="D10" s="292" t="s">
        <v>119</v>
      </c>
      <c r="E10" s="874" t="s">
        <v>120</v>
      </c>
      <c r="F10" s="874"/>
      <c r="G10" s="874" t="s">
        <v>121</v>
      </c>
      <c r="H10" s="874"/>
      <c r="I10" s="292" t="s">
        <v>122</v>
      </c>
      <c r="J10" s="31"/>
      <c r="K10" s="27"/>
    </row>
    <row r="11" spans="1:11" ht="15.75" customHeight="1">
      <c r="A11" s="31"/>
      <c r="B11" s="330" t="s">
        <v>1261</v>
      </c>
      <c r="C11" s="189" t="s">
        <v>608</v>
      </c>
      <c r="D11" s="345" t="s">
        <v>609</v>
      </c>
      <c r="E11" s="873" t="s">
        <v>610</v>
      </c>
      <c r="F11" s="873"/>
      <c r="G11" s="873" t="s">
        <v>609</v>
      </c>
      <c r="H11" s="873"/>
      <c r="I11" s="345" t="s">
        <v>611</v>
      </c>
      <c r="J11" s="31"/>
      <c r="K11" s="27"/>
    </row>
    <row r="12" spans="1:11" ht="8.15" customHeight="1">
      <c r="A12" s="31"/>
      <c r="B12" s="47"/>
      <c r="C12" s="47"/>
      <c r="D12" s="47"/>
      <c r="E12" s="47"/>
      <c r="F12" s="47"/>
      <c r="G12" s="47"/>
      <c r="H12" s="47"/>
      <c r="I12" s="47"/>
      <c r="J12" s="31"/>
      <c r="K12" s="27"/>
    </row>
    <row r="13" spans="1:11" ht="34.15" customHeight="1">
      <c r="B13" s="822" t="s">
        <v>612</v>
      </c>
      <c r="C13" s="822"/>
      <c r="D13" s="822"/>
      <c r="E13" s="822"/>
      <c r="F13" s="822"/>
      <c r="G13" s="822"/>
      <c r="H13" s="822"/>
      <c r="I13" s="822"/>
    </row>
    <row r="14" spans="1:11" ht="15" customHeight="1">
      <c r="A14" s="31"/>
      <c r="B14" s="31"/>
      <c r="C14" s="31"/>
      <c r="D14" s="31"/>
      <c r="E14" s="31"/>
      <c r="F14" s="31"/>
      <c r="G14" s="31"/>
      <c r="H14" s="31"/>
      <c r="I14" s="31"/>
      <c r="J14" s="31"/>
      <c r="K14" s="27"/>
    </row>
    <row r="15" spans="1:11" ht="15.75" customHeight="1">
      <c r="A15" s="31"/>
      <c r="B15" s="286" t="s">
        <v>613</v>
      </c>
      <c r="C15" s="292" t="s">
        <v>118</v>
      </c>
      <c r="D15" s="292" t="s">
        <v>119</v>
      </c>
      <c r="E15" s="874" t="s">
        <v>120</v>
      </c>
      <c r="F15" s="874"/>
      <c r="G15" s="874" t="s">
        <v>121</v>
      </c>
      <c r="H15" s="874"/>
      <c r="I15" s="292" t="s">
        <v>122</v>
      </c>
      <c r="J15" s="31"/>
      <c r="K15" s="27"/>
    </row>
    <row r="16" spans="1:11" ht="15.75" customHeight="1">
      <c r="A16" s="31"/>
      <c r="B16" s="55" t="s">
        <v>614</v>
      </c>
      <c r="C16" s="160">
        <v>4774</v>
      </c>
      <c r="D16" s="86">
        <v>5769</v>
      </c>
      <c r="E16" s="875">
        <v>5857</v>
      </c>
      <c r="F16" s="876"/>
      <c r="G16" s="875">
        <v>5623</v>
      </c>
      <c r="H16" s="876"/>
      <c r="I16" s="86">
        <v>5652</v>
      </c>
      <c r="J16" s="31"/>
      <c r="K16" s="27"/>
    </row>
    <row r="17" spans="1:11" ht="15.75" customHeight="1">
      <c r="A17" s="31"/>
      <c r="B17" s="57" t="s">
        <v>1262</v>
      </c>
      <c r="C17" s="162">
        <v>41</v>
      </c>
      <c r="D17" s="88">
        <v>50</v>
      </c>
      <c r="E17" s="877">
        <v>51</v>
      </c>
      <c r="F17" s="878"/>
      <c r="G17" s="877">
        <v>57</v>
      </c>
      <c r="H17" s="878"/>
      <c r="I17" s="88">
        <v>50</v>
      </c>
      <c r="J17" s="31"/>
      <c r="K17" s="27"/>
    </row>
    <row r="18" spans="1:11" ht="15.75" customHeight="1">
      <c r="A18" s="31"/>
      <c r="B18" s="57" t="s">
        <v>615</v>
      </c>
      <c r="C18" s="162">
        <v>170</v>
      </c>
      <c r="D18" s="88">
        <v>187</v>
      </c>
      <c r="E18" s="877">
        <v>197</v>
      </c>
      <c r="F18" s="878"/>
      <c r="G18" s="877">
        <v>195</v>
      </c>
      <c r="H18" s="878"/>
      <c r="I18" s="88">
        <v>212</v>
      </c>
      <c r="J18" s="31"/>
      <c r="K18" s="27"/>
    </row>
    <row r="19" spans="1:11" ht="15.75" customHeight="1">
      <c r="A19" s="31"/>
      <c r="B19" s="61" t="s">
        <v>616</v>
      </c>
      <c r="C19" s="163">
        <v>30</v>
      </c>
      <c r="D19" s="119">
        <v>32</v>
      </c>
      <c r="E19" s="879">
        <v>31</v>
      </c>
      <c r="F19" s="880"/>
      <c r="G19" s="879">
        <v>32</v>
      </c>
      <c r="H19" s="880"/>
      <c r="I19" s="119">
        <v>31</v>
      </c>
      <c r="J19" s="31"/>
      <c r="K19" s="27"/>
    </row>
    <row r="20" spans="1:11" ht="8.15" customHeight="1">
      <c r="A20" s="31"/>
      <c r="B20" s="47"/>
      <c r="C20" s="47"/>
      <c r="D20" s="47"/>
      <c r="E20" s="47"/>
      <c r="F20" s="47"/>
      <c r="G20" s="47"/>
      <c r="H20" s="47"/>
      <c r="I20" s="47"/>
      <c r="J20" s="31"/>
      <c r="K20" s="27"/>
    </row>
    <row r="21" spans="1:11" ht="14.15" customHeight="1">
      <c r="B21" s="867" t="s">
        <v>617</v>
      </c>
      <c r="C21" s="867"/>
      <c r="D21" s="867"/>
      <c r="E21" s="867"/>
      <c r="F21" s="867"/>
      <c r="G21" s="867"/>
      <c r="H21" s="867"/>
      <c r="I21" s="308"/>
    </row>
    <row r="22" spans="1:11" ht="15" customHeight="1">
      <c r="A22" s="31"/>
      <c r="B22" s="31"/>
      <c r="C22" s="31"/>
      <c r="D22" s="31"/>
      <c r="E22" s="31"/>
      <c r="F22" s="31"/>
      <c r="G22" s="31"/>
      <c r="H22" s="31"/>
      <c r="I22" s="31"/>
      <c r="J22" s="31"/>
      <c r="K22" s="27"/>
    </row>
    <row r="23" spans="1:11" ht="15" customHeight="1"/>
    <row r="24" spans="1:11" ht="15.75" customHeight="1">
      <c r="A24" s="31"/>
      <c r="B24" s="286" t="s">
        <v>618</v>
      </c>
      <c r="C24" s="286" t="s">
        <v>118</v>
      </c>
      <c r="D24" s="286" t="s">
        <v>119</v>
      </c>
      <c r="E24" s="854" t="s">
        <v>120</v>
      </c>
      <c r="F24" s="854"/>
      <c r="G24" s="854" t="s">
        <v>121</v>
      </c>
      <c r="H24" s="854"/>
      <c r="I24" s="286" t="s">
        <v>122</v>
      </c>
      <c r="J24" s="31"/>
      <c r="K24" s="27"/>
    </row>
    <row r="25" spans="1:11" ht="27.65" customHeight="1">
      <c r="A25" s="31"/>
      <c r="B25" s="55" t="s">
        <v>1263</v>
      </c>
      <c r="C25" s="222">
        <v>10263</v>
      </c>
      <c r="D25" s="428">
        <v>10263</v>
      </c>
      <c r="E25" s="882">
        <v>8693</v>
      </c>
      <c r="F25" s="809"/>
      <c r="G25" s="882">
        <v>5930</v>
      </c>
      <c r="H25" s="809"/>
      <c r="I25" s="428">
        <v>5714</v>
      </c>
      <c r="J25" s="31"/>
      <c r="K25" s="27"/>
    </row>
    <row r="26" spans="1:11" ht="15.75" customHeight="1">
      <c r="A26" s="31"/>
      <c r="B26" s="57" t="s">
        <v>1519</v>
      </c>
      <c r="C26" s="223">
        <v>473</v>
      </c>
      <c r="D26" s="429">
        <v>660</v>
      </c>
      <c r="E26" s="881">
        <v>711</v>
      </c>
      <c r="F26" s="808"/>
      <c r="G26" s="881">
        <v>489</v>
      </c>
      <c r="H26" s="808"/>
      <c r="I26" s="429">
        <v>437</v>
      </c>
      <c r="J26" s="31"/>
      <c r="K26" s="27"/>
    </row>
    <row r="27" spans="1:11" ht="15.75" customHeight="1">
      <c r="A27" s="31"/>
      <c r="B27" s="57" t="s">
        <v>619</v>
      </c>
      <c r="C27" s="224">
        <v>1</v>
      </c>
      <c r="D27" s="430">
        <v>0</v>
      </c>
      <c r="E27" s="881">
        <v>9</v>
      </c>
      <c r="F27" s="808"/>
      <c r="G27" s="881">
        <v>16</v>
      </c>
      <c r="H27" s="808"/>
      <c r="I27" s="429">
        <v>11</v>
      </c>
      <c r="J27" s="31"/>
      <c r="K27" s="27"/>
    </row>
    <row r="28" spans="1:11" ht="15.75" customHeight="1">
      <c r="A28" s="31"/>
      <c r="B28" s="57" t="s">
        <v>620</v>
      </c>
      <c r="C28" s="224">
        <v>1</v>
      </c>
      <c r="D28" s="430">
        <v>0</v>
      </c>
      <c r="E28" s="881">
        <v>4</v>
      </c>
      <c r="F28" s="808"/>
      <c r="G28" s="881">
        <v>6</v>
      </c>
      <c r="H28" s="808"/>
      <c r="I28" s="429">
        <v>4</v>
      </c>
      <c r="J28" s="31"/>
      <c r="K28" s="27"/>
    </row>
    <row r="29" spans="1:11" ht="15.75" customHeight="1">
      <c r="A29" s="31"/>
      <c r="B29" s="57" t="s">
        <v>621</v>
      </c>
      <c r="C29" s="298" t="s">
        <v>622</v>
      </c>
      <c r="D29" s="431">
        <v>0</v>
      </c>
      <c r="E29" s="883" t="s">
        <v>622</v>
      </c>
      <c r="F29" s="883"/>
      <c r="G29" s="883" t="s">
        <v>623</v>
      </c>
      <c r="H29" s="883"/>
      <c r="I29" s="298" t="s">
        <v>624</v>
      </c>
      <c r="J29" s="31"/>
      <c r="K29" s="27"/>
    </row>
    <row r="30" spans="1:11" ht="136.75" customHeight="1">
      <c r="A30" s="31"/>
      <c r="B30" s="57" t="s">
        <v>1518</v>
      </c>
      <c r="C30" s="432" t="s">
        <v>1264</v>
      </c>
      <c r="D30" s="432" t="s">
        <v>625</v>
      </c>
      <c r="E30" s="884" t="s">
        <v>1265</v>
      </c>
      <c r="F30" s="884"/>
      <c r="G30" s="884" t="s">
        <v>1266</v>
      </c>
      <c r="H30" s="884"/>
      <c r="I30" s="433" t="s">
        <v>1267</v>
      </c>
      <c r="J30" s="31"/>
      <c r="K30" s="27"/>
    </row>
    <row r="31" spans="1:11" ht="15.75" customHeight="1">
      <c r="A31" s="31"/>
      <c r="B31" s="57" t="s">
        <v>626</v>
      </c>
      <c r="C31" s="224">
        <v>0</v>
      </c>
      <c r="D31" s="430">
        <v>0</v>
      </c>
      <c r="E31" s="885">
        <v>0</v>
      </c>
      <c r="F31" s="808"/>
      <c r="G31" s="885">
        <v>1</v>
      </c>
      <c r="H31" s="808"/>
      <c r="I31" s="429">
        <v>6</v>
      </c>
      <c r="J31" s="31"/>
      <c r="K31" s="27"/>
    </row>
    <row r="32" spans="1:11" ht="15.75" customHeight="1">
      <c r="A32" s="31"/>
      <c r="B32" s="57" t="s">
        <v>627</v>
      </c>
      <c r="C32" s="224">
        <v>0</v>
      </c>
      <c r="D32" s="430">
        <v>0</v>
      </c>
      <c r="E32" s="885">
        <v>0</v>
      </c>
      <c r="F32" s="808"/>
      <c r="G32" s="885">
        <v>1</v>
      </c>
      <c r="H32" s="808"/>
      <c r="I32" s="429">
        <v>7</v>
      </c>
      <c r="J32" s="31"/>
      <c r="K32" s="27"/>
    </row>
    <row r="33" spans="1:11" ht="39.25" customHeight="1">
      <c r="A33" s="31"/>
      <c r="B33" s="61" t="s">
        <v>628</v>
      </c>
      <c r="C33" s="225">
        <v>0</v>
      </c>
      <c r="D33" s="434">
        <v>0</v>
      </c>
      <c r="E33" s="886">
        <v>0</v>
      </c>
      <c r="F33" s="810"/>
      <c r="G33" s="886">
        <v>0</v>
      </c>
      <c r="H33" s="810"/>
      <c r="I33" s="435" t="s">
        <v>629</v>
      </c>
      <c r="J33" s="31"/>
      <c r="K33" s="27"/>
    </row>
    <row r="34" spans="1:11" ht="8.15" customHeight="1">
      <c r="A34" s="31"/>
      <c r="B34" s="47"/>
      <c r="C34" s="47"/>
      <c r="D34" s="47"/>
      <c r="E34" s="857"/>
      <c r="F34" s="857"/>
      <c r="G34" s="857"/>
      <c r="H34" s="857"/>
      <c r="I34" s="47"/>
      <c r="J34" s="31"/>
      <c r="K34" s="27"/>
    </row>
    <row r="35" spans="1:11" ht="32.5" customHeight="1">
      <c r="B35" s="867" t="s">
        <v>1520</v>
      </c>
      <c r="C35" s="867"/>
      <c r="D35" s="867"/>
      <c r="E35" s="867"/>
      <c r="F35" s="867"/>
      <c r="G35" s="867"/>
      <c r="H35" s="867"/>
      <c r="I35" s="867"/>
      <c r="J35" s="308"/>
    </row>
    <row r="36" spans="1:11" ht="15" customHeight="1"/>
    <row r="37" spans="1:11" ht="15" customHeight="1">
      <c r="A37" s="31"/>
      <c r="B37" s="31"/>
      <c r="C37" s="31"/>
      <c r="D37" s="31"/>
      <c r="E37" s="853"/>
      <c r="F37" s="853"/>
      <c r="G37" s="853"/>
      <c r="H37" s="853"/>
      <c r="I37" s="31"/>
      <c r="J37" s="31"/>
      <c r="K37" s="27"/>
    </row>
    <row r="38" spans="1:11" ht="15.75" customHeight="1">
      <c r="A38" s="27"/>
      <c r="B38" s="299" t="s">
        <v>630</v>
      </c>
      <c r="C38" s="293" t="s">
        <v>118</v>
      </c>
      <c r="D38" s="293" t="s">
        <v>119</v>
      </c>
      <c r="E38" s="887" t="s">
        <v>120</v>
      </c>
      <c r="F38" s="887"/>
      <c r="G38" s="887" t="s">
        <v>121</v>
      </c>
      <c r="H38" s="887"/>
      <c r="I38" s="293" t="s">
        <v>122</v>
      </c>
      <c r="J38" s="27"/>
      <c r="K38" s="27"/>
    </row>
    <row r="39" spans="1:11" ht="15.75" customHeight="1">
      <c r="A39" s="27"/>
      <c r="B39" s="53" t="s">
        <v>1268</v>
      </c>
      <c r="C39" s="160">
        <v>160</v>
      </c>
      <c r="D39" s="161">
        <v>371</v>
      </c>
      <c r="E39" s="888">
        <v>939</v>
      </c>
      <c r="F39" s="889"/>
      <c r="G39" s="888">
        <v>759</v>
      </c>
      <c r="H39" s="889"/>
      <c r="I39" s="161">
        <v>761</v>
      </c>
      <c r="J39" s="27"/>
      <c r="K39" s="27"/>
    </row>
    <row r="40" spans="1:11" ht="15.75" customHeight="1">
      <c r="A40" s="27"/>
      <c r="B40" s="46" t="s">
        <v>631</v>
      </c>
      <c r="C40" s="163">
        <v>176</v>
      </c>
      <c r="D40" s="164">
        <v>117</v>
      </c>
      <c r="E40" s="890">
        <v>74</v>
      </c>
      <c r="F40" s="891"/>
      <c r="G40" s="890">
        <v>6</v>
      </c>
      <c r="H40" s="891"/>
      <c r="I40" s="164">
        <v>9</v>
      </c>
      <c r="J40" s="27"/>
      <c r="K40" s="27"/>
    </row>
    <row r="41" spans="1:11" ht="8.15" customHeight="1">
      <c r="A41" s="31"/>
      <c r="B41" s="47"/>
      <c r="C41" s="47"/>
      <c r="D41" s="47"/>
      <c r="E41" s="47"/>
      <c r="F41" s="47"/>
      <c r="G41" s="47"/>
      <c r="H41" s="47"/>
      <c r="I41" s="47"/>
      <c r="J41" s="31"/>
      <c r="K41" s="27"/>
    </row>
    <row r="42" spans="1:11" ht="19.149999999999999" customHeight="1">
      <c r="A42" s="31"/>
      <c r="B42" s="867" t="s">
        <v>632</v>
      </c>
      <c r="C42" s="867"/>
      <c r="D42" s="867"/>
      <c r="E42" s="31"/>
      <c r="F42" s="31"/>
      <c r="G42" s="31"/>
      <c r="H42" s="31"/>
      <c r="I42" s="31"/>
      <c r="J42" s="31"/>
      <c r="K42" s="27"/>
    </row>
    <row r="43" spans="1:11" ht="15" customHeight="1">
      <c r="A43" s="31"/>
      <c r="B43" s="31"/>
      <c r="C43" s="31"/>
      <c r="D43" s="31"/>
      <c r="E43" s="31"/>
      <c r="F43" s="31"/>
      <c r="G43" s="31"/>
      <c r="H43" s="31"/>
      <c r="I43" s="31"/>
      <c r="J43" s="31"/>
      <c r="K43" s="27"/>
    </row>
    <row r="44" spans="1:11" ht="15" customHeight="1">
      <c r="A44" s="31"/>
      <c r="B44" s="31"/>
      <c r="C44" s="31"/>
      <c r="D44" s="31"/>
      <c r="E44" s="31"/>
      <c r="F44" s="31"/>
      <c r="G44" s="31"/>
      <c r="H44" s="31"/>
      <c r="I44" s="31"/>
      <c r="J44" s="31"/>
      <c r="K44" s="27"/>
    </row>
    <row r="45" spans="1:11" ht="15.75" customHeight="1">
      <c r="A45" s="31"/>
      <c r="B45" s="310" t="s">
        <v>633</v>
      </c>
      <c r="C45" s="31"/>
      <c r="D45" s="31"/>
      <c r="E45" s="31"/>
      <c r="F45" s="31"/>
      <c r="G45" s="31"/>
      <c r="H45" s="31"/>
      <c r="I45" s="31"/>
      <c r="J45" s="31"/>
      <c r="K45" s="27"/>
    </row>
    <row r="46" spans="1:11" ht="15" customHeight="1">
      <c r="A46" s="31"/>
      <c r="B46" s="31"/>
      <c r="C46" s="31"/>
      <c r="D46" s="31"/>
      <c r="E46" s="31"/>
      <c r="F46" s="31"/>
      <c r="G46" s="31"/>
      <c r="H46" s="31"/>
      <c r="I46" s="31"/>
      <c r="J46" s="31"/>
      <c r="K46" s="27"/>
    </row>
    <row r="47" spans="1:11" ht="29.15" customHeight="1">
      <c r="A47" s="31"/>
      <c r="B47" s="382" t="s">
        <v>43</v>
      </c>
      <c r="C47" s="328" t="s">
        <v>634</v>
      </c>
      <c r="D47" s="328" t="s">
        <v>635</v>
      </c>
      <c r="E47" s="328" t="s">
        <v>1346</v>
      </c>
      <c r="F47" s="436"/>
      <c r="G47" s="31"/>
      <c r="H47" s="31"/>
      <c r="I47" s="31"/>
      <c r="J47" s="31"/>
      <c r="K47" s="27"/>
    </row>
    <row r="48" spans="1:11" ht="15.75" customHeight="1">
      <c r="A48" s="31"/>
      <c r="B48" s="55" t="s">
        <v>49</v>
      </c>
      <c r="C48" s="73">
        <v>2199</v>
      </c>
      <c r="D48" s="437">
        <v>0.4667</v>
      </c>
      <c r="E48" s="438" t="s">
        <v>636</v>
      </c>
      <c r="F48" s="35"/>
      <c r="G48" s="31"/>
      <c r="H48" s="31"/>
      <c r="I48" s="31"/>
      <c r="J48" s="31"/>
      <c r="K48" s="27"/>
    </row>
    <row r="49" spans="1:11" ht="15.75" customHeight="1">
      <c r="A49" s="31"/>
      <c r="B49" s="57" t="s">
        <v>55</v>
      </c>
      <c r="C49" s="103">
        <v>1159</v>
      </c>
      <c r="D49" s="439">
        <v>0.2306</v>
      </c>
      <c r="E49" s="440" t="s">
        <v>637</v>
      </c>
      <c r="F49" s="35"/>
      <c r="G49" s="31"/>
      <c r="H49" s="31"/>
      <c r="I49" s="31"/>
      <c r="J49" s="31"/>
      <c r="K49" s="27"/>
    </row>
    <row r="50" spans="1:11" ht="15.75" customHeight="1">
      <c r="A50" s="31"/>
      <c r="B50" s="57" t="s">
        <v>439</v>
      </c>
      <c r="C50" s="103">
        <v>490</v>
      </c>
      <c r="D50" s="439">
        <v>0.16300000000000001</v>
      </c>
      <c r="E50" s="440" t="s">
        <v>638</v>
      </c>
      <c r="F50" s="35"/>
      <c r="G50" s="31"/>
      <c r="H50" s="31"/>
      <c r="I50" s="31"/>
      <c r="J50" s="31"/>
      <c r="K50" s="27"/>
    </row>
    <row r="51" spans="1:11" ht="15.75" customHeight="1">
      <c r="A51" s="31"/>
      <c r="B51" s="57" t="s">
        <v>57</v>
      </c>
      <c r="C51" s="103">
        <v>177</v>
      </c>
      <c r="D51" s="439">
        <v>9.01E-2</v>
      </c>
      <c r="E51" s="440" t="s">
        <v>637</v>
      </c>
      <c r="F51" s="35"/>
      <c r="G51" s="31"/>
      <c r="H51" s="31"/>
      <c r="I51" s="31"/>
      <c r="J51" s="31"/>
      <c r="K51" s="27"/>
    </row>
    <row r="52" spans="1:11" ht="15.75" customHeight="1">
      <c r="A52" s="31"/>
      <c r="B52" s="57" t="s">
        <v>287</v>
      </c>
      <c r="C52" s="103">
        <v>85</v>
      </c>
      <c r="D52" s="439">
        <v>0.02</v>
      </c>
      <c r="E52" s="440" t="s">
        <v>636</v>
      </c>
      <c r="F52" s="35"/>
      <c r="G52" s="31"/>
      <c r="H52" s="31"/>
      <c r="I52" s="31"/>
      <c r="J52" s="31"/>
      <c r="K52" s="27"/>
    </row>
    <row r="53" spans="1:11" ht="15.75" customHeight="1">
      <c r="A53" s="31"/>
      <c r="B53" s="57" t="s">
        <v>98</v>
      </c>
      <c r="C53" s="103">
        <v>443</v>
      </c>
      <c r="D53" s="439">
        <v>1.26E-2</v>
      </c>
      <c r="E53" s="440" t="s">
        <v>637</v>
      </c>
      <c r="F53" s="35"/>
      <c r="G53" s="31"/>
      <c r="H53" s="31"/>
      <c r="I53" s="31"/>
      <c r="J53" s="31"/>
      <c r="K53" s="27"/>
    </row>
    <row r="54" spans="1:11" ht="15.75" customHeight="1">
      <c r="A54" s="31"/>
      <c r="B54" s="57" t="s">
        <v>639</v>
      </c>
      <c r="C54" s="103">
        <v>8</v>
      </c>
      <c r="D54" s="439">
        <v>2.5000000000000001E-3</v>
      </c>
      <c r="E54" s="440" t="s">
        <v>637</v>
      </c>
      <c r="F54" s="35"/>
      <c r="G54" s="31"/>
      <c r="H54" s="31"/>
      <c r="I54" s="31"/>
      <c r="J54" s="31"/>
      <c r="K54" s="27"/>
    </row>
    <row r="55" spans="1:11" ht="15.75" customHeight="1">
      <c r="A55" s="31"/>
      <c r="B55" s="57" t="s">
        <v>640</v>
      </c>
      <c r="C55" s="103">
        <v>16</v>
      </c>
      <c r="D55" s="439">
        <v>2.0999999999999999E-3</v>
      </c>
      <c r="E55" s="440" t="s">
        <v>636</v>
      </c>
      <c r="F55" s="35"/>
      <c r="G55" s="31"/>
      <c r="H55" s="31"/>
      <c r="I55" s="31"/>
      <c r="J55" s="31"/>
      <c r="K55" s="27"/>
    </row>
    <row r="56" spans="1:11" ht="15.75" customHeight="1">
      <c r="A56" s="31"/>
      <c r="B56" s="57" t="s">
        <v>641</v>
      </c>
      <c r="C56" s="103">
        <v>10</v>
      </c>
      <c r="D56" s="439">
        <v>1.8E-3</v>
      </c>
      <c r="E56" s="440" t="s">
        <v>636</v>
      </c>
      <c r="F56" s="35"/>
      <c r="G56" s="31"/>
      <c r="H56" s="31"/>
      <c r="I56" s="31"/>
      <c r="J56" s="31"/>
      <c r="K56" s="27"/>
    </row>
    <row r="57" spans="1:11" ht="15.75" customHeight="1">
      <c r="A57" s="31"/>
      <c r="B57" s="61" t="s">
        <v>289</v>
      </c>
      <c r="C57" s="75">
        <v>54</v>
      </c>
      <c r="D57" s="378">
        <v>1.8E-3</v>
      </c>
      <c r="E57" s="441" t="s">
        <v>636</v>
      </c>
      <c r="F57" s="35"/>
      <c r="G57" s="31"/>
      <c r="H57" s="31"/>
      <c r="I57" s="31"/>
      <c r="J57" s="31"/>
      <c r="K57" s="27"/>
    </row>
    <row r="58" spans="1:11" ht="15.75" customHeight="1">
      <c r="A58" s="31"/>
      <c r="B58" s="76" t="s">
        <v>642</v>
      </c>
      <c r="C58" s="442">
        <f>SUM(C48:C57)</f>
        <v>4641</v>
      </c>
      <c r="D58" s="443">
        <f>SUM(D48:D57)</f>
        <v>0.99120000000000008</v>
      </c>
      <c r="E58" s="76"/>
      <c r="F58" s="446"/>
      <c r="G58" s="31"/>
      <c r="H58" s="31"/>
      <c r="I58" s="31"/>
      <c r="J58" s="31"/>
      <c r="K58" s="27"/>
    </row>
    <row r="59" spans="1:11" ht="15.75" customHeight="1">
      <c r="A59" s="31"/>
      <c r="B59" s="381" t="s">
        <v>371</v>
      </c>
      <c r="C59" s="47"/>
      <c r="D59" s="47"/>
      <c r="E59" s="47"/>
      <c r="F59" s="31"/>
      <c r="G59" s="31"/>
      <c r="H59" s="31"/>
      <c r="I59" s="31"/>
      <c r="J59" s="31"/>
      <c r="K59" s="27"/>
    </row>
    <row r="60" spans="1:11" ht="3.4" customHeight="1"/>
    <row r="61" spans="1:11" ht="20.9" customHeight="1">
      <c r="A61" s="31"/>
      <c r="B61" s="867" t="s">
        <v>643</v>
      </c>
      <c r="C61" s="867"/>
      <c r="D61" s="867"/>
      <c r="E61" s="867"/>
      <c r="F61" s="31"/>
      <c r="G61" s="31"/>
      <c r="H61" s="31"/>
      <c r="I61" s="31"/>
      <c r="J61" s="31"/>
      <c r="K61" s="27"/>
    </row>
    <row r="62" spans="1:11" ht="15" customHeight="1">
      <c r="A62" s="31"/>
      <c r="B62" s="31"/>
      <c r="C62" s="31"/>
      <c r="D62" s="31"/>
      <c r="E62" s="31"/>
      <c r="F62" s="31"/>
      <c r="G62" s="31"/>
      <c r="H62" s="31"/>
      <c r="I62" s="31"/>
      <c r="J62" s="31"/>
      <c r="K62" s="27"/>
    </row>
    <row r="63" spans="1:11" ht="15" customHeight="1">
      <c r="A63" s="31"/>
      <c r="B63" s="31"/>
      <c r="C63" s="31"/>
      <c r="D63" s="31"/>
      <c r="E63" s="31"/>
      <c r="F63" s="31"/>
      <c r="G63" s="31"/>
      <c r="H63" s="31"/>
      <c r="I63" s="31"/>
      <c r="J63" s="31"/>
      <c r="K63" s="27"/>
    </row>
    <row r="64" spans="1:11" ht="15.75" customHeight="1">
      <c r="A64" s="31"/>
      <c r="B64" s="310" t="s">
        <v>1269</v>
      </c>
      <c r="C64" s="310"/>
      <c r="D64" s="310"/>
      <c r="E64" s="31"/>
      <c r="F64" s="31"/>
      <c r="G64" s="31"/>
      <c r="H64" s="31"/>
      <c r="I64" s="31"/>
      <c r="J64" s="31"/>
      <c r="K64" s="27"/>
    </row>
    <row r="65" spans="1:11" ht="15" customHeight="1">
      <c r="A65" s="31"/>
      <c r="B65" s="31"/>
      <c r="C65" s="31"/>
      <c r="D65" s="31"/>
      <c r="E65" s="31"/>
      <c r="F65" s="31"/>
      <c r="G65" s="31"/>
      <c r="H65" s="31"/>
      <c r="I65" s="31"/>
      <c r="J65" s="31"/>
      <c r="K65" s="27"/>
    </row>
    <row r="66" spans="1:11" ht="25.9" customHeight="1" thickBot="1">
      <c r="A66" s="31"/>
      <c r="B66" s="382"/>
      <c r="C66" s="328" t="s">
        <v>634</v>
      </c>
      <c r="D66" s="328" t="s">
        <v>644</v>
      </c>
      <c r="E66" s="328" t="s">
        <v>645</v>
      </c>
      <c r="F66" s="31"/>
      <c r="G66" s="31"/>
      <c r="H66" s="31"/>
      <c r="I66" s="31"/>
      <c r="J66" s="31"/>
      <c r="K66" s="27"/>
    </row>
    <row r="67" spans="1:11" ht="15.75" customHeight="1">
      <c r="A67" s="31"/>
      <c r="B67" s="43" t="s">
        <v>646</v>
      </c>
      <c r="C67" s="422">
        <v>74</v>
      </c>
      <c r="D67" s="423">
        <f>SUM(D68:D69)</f>
        <v>616396244</v>
      </c>
      <c r="E67" s="424">
        <v>0.14499999999999999</v>
      </c>
      <c r="F67" s="31"/>
      <c r="G67" s="31"/>
      <c r="H67" s="31"/>
      <c r="I67" s="31"/>
      <c r="J67" s="31"/>
      <c r="K67" s="27"/>
    </row>
    <row r="68" spans="1:11" ht="15.75" customHeight="1">
      <c r="A68" s="31"/>
      <c r="B68" s="57" t="s">
        <v>647</v>
      </c>
      <c r="C68" s="103">
        <v>56</v>
      </c>
      <c r="D68" s="444">
        <v>594649525</v>
      </c>
      <c r="E68" s="439">
        <v>0.14019999999999999</v>
      </c>
      <c r="F68" s="31"/>
      <c r="G68" s="31"/>
      <c r="H68" s="31"/>
      <c r="I68" s="31"/>
      <c r="J68" s="31"/>
      <c r="K68" s="27"/>
    </row>
    <row r="69" spans="1:11" ht="15.75" customHeight="1">
      <c r="A69" s="31"/>
      <c r="B69" s="57" t="s">
        <v>648</v>
      </c>
      <c r="C69" s="103">
        <v>18</v>
      </c>
      <c r="D69" s="444">
        <v>21746719</v>
      </c>
      <c r="E69" s="439">
        <v>5.1000000000000004E-3</v>
      </c>
      <c r="F69" s="31"/>
      <c r="G69" s="31"/>
      <c r="H69" s="31"/>
      <c r="I69" s="31"/>
      <c r="J69" s="31"/>
      <c r="K69" s="27"/>
    </row>
    <row r="70" spans="1:11" ht="15.75" customHeight="1">
      <c r="A70" s="31"/>
      <c r="B70" s="45" t="s">
        <v>649</v>
      </c>
      <c r="C70" s="425">
        <f>SUM(C71:C75)</f>
        <v>79</v>
      </c>
      <c r="D70" s="426">
        <f>SUM(D71:D75)</f>
        <v>306058350</v>
      </c>
      <c r="E70" s="424">
        <v>7.1999999999999995E-2</v>
      </c>
      <c r="F70" s="31"/>
      <c r="G70" s="31"/>
      <c r="H70" s="31"/>
      <c r="I70" s="31"/>
      <c r="J70" s="31"/>
      <c r="K70" s="27"/>
    </row>
    <row r="71" spans="1:11" ht="15.75" customHeight="1">
      <c r="A71" s="31"/>
      <c r="B71" s="57" t="s">
        <v>650</v>
      </c>
      <c r="C71" s="103">
        <v>21</v>
      </c>
      <c r="D71" s="444">
        <v>135900198</v>
      </c>
      <c r="E71" s="439">
        <v>3.2000000000000001E-2</v>
      </c>
      <c r="F71" s="31"/>
      <c r="G71" s="31"/>
      <c r="H71" s="31"/>
      <c r="I71" s="31"/>
      <c r="J71" s="31"/>
      <c r="K71" s="27"/>
    </row>
    <row r="72" spans="1:11" ht="15.75" customHeight="1">
      <c r="A72" s="31"/>
      <c r="B72" s="57" t="s">
        <v>651</v>
      </c>
      <c r="C72" s="103">
        <v>11</v>
      </c>
      <c r="D72" s="444">
        <v>54211674</v>
      </c>
      <c r="E72" s="439">
        <v>1.2800000000000001E-2</v>
      </c>
      <c r="F72" s="31"/>
      <c r="G72" s="31"/>
      <c r="H72" s="31"/>
      <c r="I72" s="31"/>
      <c r="J72" s="31"/>
      <c r="K72" s="27"/>
    </row>
    <row r="73" spans="1:11" ht="15.75" customHeight="1">
      <c r="A73" s="31"/>
      <c r="B73" s="57" t="s">
        <v>652</v>
      </c>
      <c r="C73" s="103">
        <v>12</v>
      </c>
      <c r="D73" s="444">
        <v>41036791</v>
      </c>
      <c r="E73" s="439">
        <v>9.7000000000000003E-3</v>
      </c>
      <c r="F73" s="31"/>
      <c r="G73" s="31"/>
      <c r="H73" s="31"/>
      <c r="I73" s="31"/>
      <c r="J73" s="31"/>
      <c r="K73" s="27"/>
    </row>
    <row r="74" spans="1:11" ht="15.75" customHeight="1">
      <c r="A74" s="31"/>
      <c r="B74" s="57" t="s">
        <v>653</v>
      </c>
      <c r="C74" s="103">
        <v>6</v>
      </c>
      <c r="D74" s="444">
        <v>38838484</v>
      </c>
      <c r="E74" s="439">
        <v>9.1999999999999998E-3</v>
      </c>
      <c r="F74" s="31"/>
      <c r="G74" s="31"/>
      <c r="H74" s="31"/>
      <c r="I74" s="31"/>
      <c r="J74" s="31"/>
      <c r="K74" s="27"/>
    </row>
    <row r="75" spans="1:11" ht="15.75" customHeight="1">
      <c r="A75" s="31"/>
      <c r="B75" s="61" t="s">
        <v>1396</v>
      </c>
      <c r="C75" s="75">
        <v>29</v>
      </c>
      <c r="D75" s="445">
        <v>36071203</v>
      </c>
      <c r="E75" s="378">
        <v>8.5000000000000006E-3</v>
      </c>
      <c r="F75" s="31"/>
      <c r="G75" s="31"/>
      <c r="H75" s="31"/>
      <c r="I75" s="31"/>
      <c r="J75" s="31"/>
      <c r="K75" s="27"/>
    </row>
    <row r="76" spans="1:11" ht="8.15" customHeight="1">
      <c r="A76" s="31"/>
      <c r="B76" s="47"/>
      <c r="C76" s="47"/>
      <c r="D76" s="47"/>
      <c r="E76" s="47"/>
      <c r="F76" s="31"/>
      <c r="G76" s="31"/>
      <c r="H76" s="31"/>
      <c r="I76" s="31"/>
      <c r="J76" s="31"/>
      <c r="K76" s="27"/>
    </row>
    <row r="77" spans="1:11" ht="45.75" customHeight="1">
      <c r="A77" s="31"/>
      <c r="B77" s="867" t="s">
        <v>654</v>
      </c>
      <c r="C77" s="867"/>
      <c r="D77" s="867"/>
      <c r="E77" s="867"/>
      <c r="F77" s="31"/>
      <c r="G77" s="31"/>
      <c r="H77" s="31"/>
      <c r="I77" s="31"/>
      <c r="J77" s="31"/>
      <c r="K77" s="27"/>
    </row>
    <row r="78" spans="1:11" ht="15" customHeight="1">
      <c r="A78" s="31"/>
      <c r="B78" s="31"/>
      <c r="C78" s="31"/>
      <c r="D78" s="31"/>
      <c r="E78" s="31"/>
      <c r="F78" s="31"/>
      <c r="G78" s="31"/>
      <c r="H78" s="31"/>
      <c r="I78" s="31"/>
      <c r="J78" s="31"/>
      <c r="K78" s="27"/>
    </row>
    <row r="79" spans="1:11" ht="15.75" customHeight="1"/>
    <row r="80" spans="1:11" ht="15.75" customHeight="1">
      <c r="A80" s="31"/>
      <c r="B80" s="310" t="s">
        <v>655</v>
      </c>
      <c r="C80" s="310"/>
      <c r="D80" s="310"/>
      <c r="E80" s="31"/>
      <c r="F80" s="31"/>
      <c r="G80" s="31"/>
      <c r="H80" s="31"/>
      <c r="I80" s="31"/>
      <c r="J80" s="31"/>
      <c r="K80" s="27"/>
    </row>
    <row r="81" spans="1:11" ht="15" customHeight="1">
      <c r="A81" s="31"/>
      <c r="B81" s="31"/>
      <c r="C81" s="31"/>
      <c r="D81" s="31"/>
      <c r="E81" s="31"/>
      <c r="F81" s="31"/>
      <c r="G81" s="31"/>
      <c r="H81" s="31"/>
      <c r="I81" s="31"/>
      <c r="J81" s="31"/>
      <c r="K81" s="27"/>
    </row>
    <row r="82" spans="1:11" ht="15.75" customHeight="1">
      <c r="A82" s="31"/>
      <c r="B82" s="286" t="s">
        <v>195</v>
      </c>
      <c r="C82" s="292" t="s">
        <v>118</v>
      </c>
      <c r="D82" s="292" t="s">
        <v>119</v>
      </c>
      <c r="E82" s="292" t="s">
        <v>120</v>
      </c>
      <c r="F82" s="292" t="s">
        <v>121</v>
      </c>
      <c r="G82" s="292" t="s">
        <v>122</v>
      </c>
      <c r="H82" s="31"/>
      <c r="I82" s="31"/>
      <c r="J82" s="31"/>
      <c r="K82" s="27"/>
    </row>
    <row r="83" spans="1:11" ht="15.75" customHeight="1">
      <c r="A83" s="31"/>
      <c r="B83" s="55" t="s">
        <v>656</v>
      </c>
      <c r="C83" s="145">
        <v>355</v>
      </c>
      <c r="D83" s="73">
        <v>278</v>
      </c>
      <c r="E83" s="73">
        <v>342</v>
      </c>
      <c r="F83" s="73">
        <v>361</v>
      </c>
      <c r="G83" s="73">
        <v>369</v>
      </c>
      <c r="H83" s="31"/>
      <c r="I83" s="31"/>
      <c r="J83" s="31"/>
      <c r="K83" s="27"/>
    </row>
    <row r="84" spans="1:11" ht="15.75" customHeight="1">
      <c r="A84" s="31"/>
      <c r="B84" s="57" t="s">
        <v>1270</v>
      </c>
      <c r="C84" s="210">
        <v>434</v>
      </c>
      <c r="D84" s="103">
        <v>338</v>
      </c>
      <c r="E84" s="103">
        <v>472</v>
      </c>
      <c r="F84" s="103">
        <v>545</v>
      </c>
      <c r="G84" s="103">
        <v>548</v>
      </c>
      <c r="H84" s="31"/>
      <c r="I84" s="31"/>
      <c r="J84" s="31"/>
      <c r="K84" s="27"/>
    </row>
    <row r="85" spans="1:11" ht="15.75" customHeight="1">
      <c r="A85" s="31"/>
      <c r="B85" s="57" t="s">
        <v>1271</v>
      </c>
      <c r="C85" s="210">
        <v>654</v>
      </c>
      <c r="D85" s="103">
        <v>575</v>
      </c>
      <c r="E85" s="103">
        <v>732</v>
      </c>
      <c r="F85" s="103">
        <v>297</v>
      </c>
      <c r="G85" s="103">
        <v>274</v>
      </c>
      <c r="H85" s="31"/>
      <c r="I85" s="31"/>
      <c r="J85" s="31"/>
      <c r="K85" s="27"/>
    </row>
    <row r="86" spans="1:11" ht="15.75" customHeight="1">
      <c r="A86" s="31"/>
      <c r="B86" s="57" t="s">
        <v>657</v>
      </c>
      <c r="C86" s="210">
        <v>5</v>
      </c>
      <c r="D86" s="103">
        <v>8</v>
      </c>
      <c r="E86" s="103">
        <v>11</v>
      </c>
      <c r="F86" s="103">
        <v>20</v>
      </c>
      <c r="G86" s="103">
        <v>15</v>
      </c>
      <c r="H86" s="31"/>
      <c r="I86" s="31"/>
      <c r="J86" s="31"/>
      <c r="K86" s="27"/>
    </row>
    <row r="87" spans="1:11" ht="15.75" customHeight="1">
      <c r="A87" s="31"/>
      <c r="B87" s="57" t="s">
        <v>658</v>
      </c>
      <c r="C87" s="210">
        <v>3</v>
      </c>
      <c r="D87" s="103">
        <v>4</v>
      </c>
      <c r="E87" s="103">
        <v>2</v>
      </c>
      <c r="F87" s="103">
        <v>3</v>
      </c>
      <c r="G87" s="103">
        <v>1</v>
      </c>
      <c r="H87" s="31"/>
      <c r="I87" s="31"/>
      <c r="J87" s="31"/>
      <c r="K87" s="27"/>
    </row>
    <row r="88" spans="1:11" ht="15.75" customHeight="1">
      <c r="A88" s="31"/>
      <c r="B88" s="57" t="s">
        <v>659</v>
      </c>
      <c r="C88" s="210">
        <v>217</v>
      </c>
      <c r="D88" s="103">
        <v>146</v>
      </c>
      <c r="E88" s="103">
        <v>281</v>
      </c>
      <c r="F88" s="398" t="s">
        <v>210</v>
      </c>
      <c r="G88" s="398" t="s">
        <v>210</v>
      </c>
      <c r="H88" s="31"/>
      <c r="I88" s="31"/>
      <c r="J88" s="31"/>
      <c r="K88" s="27"/>
    </row>
    <row r="89" spans="1:11" ht="27.65" customHeight="1">
      <c r="A89" s="31"/>
      <c r="B89" s="61" t="s">
        <v>1272</v>
      </c>
      <c r="C89" s="147">
        <v>5</v>
      </c>
      <c r="D89" s="75">
        <v>7</v>
      </c>
      <c r="E89" s="75">
        <v>6</v>
      </c>
      <c r="F89" s="75">
        <v>2</v>
      </c>
      <c r="G89" s="75">
        <v>2</v>
      </c>
      <c r="H89" s="31"/>
      <c r="I89" s="31"/>
      <c r="J89" s="31"/>
      <c r="K89" s="27"/>
    </row>
    <row r="90" spans="1:11" ht="8.15" customHeight="1">
      <c r="A90" s="31"/>
      <c r="B90" s="47"/>
      <c r="C90" s="47"/>
      <c r="D90" s="47"/>
      <c r="E90" s="47"/>
      <c r="F90" s="47"/>
      <c r="G90" s="47"/>
      <c r="H90" s="31"/>
      <c r="I90" s="31"/>
      <c r="J90" s="31"/>
      <c r="K90" s="27"/>
    </row>
    <row r="91" spans="1:11" ht="35.9" customHeight="1">
      <c r="A91" s="31"/>
      <c r="B91" s="867" t="s">
        <v>660</v>
      </c>
      <c r="C91" s="867"/>
      <c r="D91" s="867"/>
      <c r="E91" s="867"/>
      <c r="F91" s="867"/>
      <c r="G91" s="31"/>
      <c r="H91" s="31"/>
      <c r="I91" s="31"/>
      <c r="J91" s="31"/>
      <c r="K91" s="27"/>
    </row>
    <row r="92" spans="1:11" ht="15" customHeight="1">
      <c r="A92" s="31"/>
      <c r="B92" s="31"/>
      <c r="C92" s="31"/>
      <c r="D92" s="31"/>
      <c r="E92" s="31"/>
      <c r="F92" s="31"/>
      <c r="G92" s="31"/>
      <c r="H92" s="31"/>
      <c r="I92" s="31"/>
      <c r="J92" s="31"/>
      <c r="K92" s="27"/>
    </row>
  </sheetData>
  <sheetProtection algorithmName="SHA-512" hashValue="zUtysLUnGeiUHor2EIVRKa+ODnOoynkF0/DKOHICey3cqUfyBjbKj/hi2z+16Srm0A8dy67ZUL+Iu1Gk38O6nw==" saltValue="YEkURVoH4IgDXsc1yPgL9g==" spinCount="100000" sheet="1" objects="1" scenarios="1"/>
  <mergeCells count="51">
    <mergeCell ref="B61:E61"/>
    <mergeCell ref="B77:E77"/>
    <mergeCell ref="B91:F91"/>
    <mergeCell ref="B42:D42"/>
    <mergeCell ref="E39:F39"/>
    <mergeCell ref="E40:F40"/>
    <mergeCell ref="G39:H39"/>
    <mergeCell ref="G40:H40"/>
    <mergeCell ref="G33:H33"/>
    <mergeCell ref="G31:H31"/>
    <mergeCell ref="G32:H32"/>
    <mergeCell ref="E31:F31"/>
    <mergeCell ref="E32:F32"/>
    <mergeCell ref="E33:F33"/>
    <mergeCell ref="G38:H38"/>
    <mergeCell ref="E38:F38"/>
    <mergeCell ref="E37:F37"/>
    <mergeCell ref="G37:H37"/>
    <mergeCell ref="G34:H34"/>
    <mergeCell ref="B35:I35"/>
    <mergeCell ref="E34:F34"/>
    <mergeCell ref="E29:F29"/>
    <mergeCell ref="E30:F30"/>
    <mergeCell ref="G29:H29"/>
    <mergeCell ref="G30:H30"/>
    <mergeCell ref="G28:H28"/>
    <mergeCell ref="B21:H21"/>
    <mergeCell ref="G24:H24"/>
    <mergeCell ref="E24:F24"/>
    <mergeCell ref="E27:F27"/>
    <mergeCell ref="E28:F28"/>
    <mergeCell ref="G27:H27"/>
    <mergeCell ref="G26:H26"/>
    <mergeCell ref="E26:F26"/>
    <mergeCell ref="E25:F25"/>
    <mergeCell ref="G25:H25"/>
    <mergeCell ref="E18:F18"/>
    <mergeCell ref="G17:H17"/>
    <mergeCell ref="G18:H18"/>
    <mergeCell ref="G19:H19"/>
    <mergeCell ref="E19:F19"/>
    <mergeCell ref="G16:H16"/>
    <mergeCell ref="E16:F16"/>
    <mergeCell ref="E15:F15"/>
    <mergeCell ref="B13:I13"/>
    <mergeCell ref="E17:F17"/>
    <mergeCell ref="G11:H11"/>
    <mergeCell ref="G10:H10"/>
    <mergeCell ref="E10:F10"/>
    <mergeCell ref="E11:F11"/>
    <mergeCell ref="G15:H15"/>
  </mergeCells>
  <pageMargins left="0.75" right="0.75" top="1" bottom="1" header="0.5" footer="0.5"/>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tint="0.79998168889431442"/>
  </sheetPr>
  <dimension ref="A1:AB58"/>
  <sheetViews>
    <sheetView showRuler="0" workbookViewId="0"/>
  </sheetViews>
  <sheetFormatPr defaultColWidth="0" defaultRowHeight="12.5" zeroHeight="1"/>
  <cols>
    <col min="1" max="1" width="6.54296875" style="36" customWidth="1"/>
    <col min="2" max="2" width="43.1796875" style="28" customWidth="1"/>
    <col min="3" max="3" width="18.54296875" style="28" customWidth="1"/>
    <col min="4" max="6" width="13.7265625" style="28" customWidth="1"/>
    <col min="7" max="8" width="16.81640625" style="28" customWidth="1"/>
    <col min="9" max="11" width="13.7265625" style="28" customWidth="1"/>
    <col min="12" max="12" width="5.54296875" style="28" customWidth="1"/>
    <col min="13" max="28" width="0" style="28" hidden="1" customWidth="1"/>
    <col min="29" max="16384" width="13.7265625" style="28" hidden="1"/>
  </cols>
  <sheetData>
    <row r="1" spans="1:28" ht="15" customHeight="1">
      <c r="A1" s="31"/>
      <c r="B1" s="31"/>
      <c r="C1" s="31"/>
      <c r="D1" s="31"/>
      <c r="E1" s="31"/>
      <c r="F1" s="31"/>
      <c r="G1" s="31"/>
      <c r="H1" s="31"/>
      <c r="I1" s="31"/>
      <c r="J1" s="31"/>
      <c r="K1" s="31"/>
      <c r="L1" s="31"/>
    </row>
    <row r="2" spans="1:28" ht="74.150000000000006" customHeight="1">
      <c r="A2" s="31"/>
      <c r="B2" s="31"/>
      <c r="C2" s="31"/>
      <c r="D2" s="31"/>
      <c r="E2" s="31"/>
      <c r="F2" s="31"/>
      <c r="G2" s="31"/>
      <c r="H2" s="31"/>
      <c r="I2" s="31"/>
      <c r="J2" s="151"/>
      <c r="K2" s="41" t="s">
        <v>1</v>
      </c>
      <c r="L2" s="31"/>
    </row>
    <row r="3" spans="1:28" ht="15" customHeight="1">
      <c r="A3" s="31"/>
      <c r="B3" s="31"/>
      <c r="C3" s="31"/>
      <c r="D3" s="31"/>
      <c r="E3" s="31"/>
      <c r="F3" s="31"/>
      <c r="G3" s="31"/>
      <c r="H3" s="31"/>
      <c r="I3" s="31"/>
      <c r="J3" s="31"/>
      <c r="K3" s="31"/>
      <c r="L3" s="31"/>
    </row>
    <row r="4" spans="1:28" ht="15" customHeight="1">
      <c r="A4" s="31"/>
      <c r="B4" s="779" t="s">
        <v>1348</v>
      </c>
      <c r="C4" s="779"/>
      <c r="D4" s="779"/>
      <c r="E4" s="779"/>
      <c r="F4" s="779"/>
      <c r="G4" s="779"/>
      <c r="H4" s="779"/>
      <c r="I4" s="779"/>
      <c r="J4" s="779"/>
      <c r="K4" s="779"/>
      <c r="L4" s="779"/>
    </row>
    <row r="5" spans="1:28" ht="15" customHeight="1">
      <c r="A5" s="31"/>
      <c r="B5" s="779"/>
      <c r="C5" s="779"/>
      <c r="D5" s="779"/>
      <c r="E5" s="779"/>
      <c r="F5" s="779"/>
      <c r="G5" s="779"/>
      <c r="H5" s="779"/>
      <c r="I5" s="779"/>
      <c r="J5" s="779"/>
      <c r="K5" s="779"/>
      <c r="L5" s="779"/>
    </row>
    <row r="6" spans="1:28" ht="15" customHeight="1">
      <c r="A6" s="31"/>
      <c r="B6" s="31"/>
      <c r="C6" s="31"/>
      <c r="D6" s="31"/>
      <c r="E6" s="31"/>
      <c r="F6" s="31"/>
      <c r="G6" s="31"/>
      <c r="H6" s="31"/>
      <c r="I6" s="31"/>
      <c r="J6" s="31"/>
      <c r="K6" s="31"/>
      <c r="L6" s="31"/>
    </row>
    <row r="7" spans="1:28" ht="15" customHeight="1">
      <c r="A7" s="31"/>
      <c r="B7" s="31"/>
      <c r="C7" s="31"/>
      <c r="D7" s="31"/>
      <c r="E7" s="31"/>
      <c r="F7" s="31"/>
      <c r="G7" s="31"/>
      <c r="H7" s="31"/>
      <c r="I7" s="31"/>
      <c r="J7" s="31"/>
      <c r="K7" s="31"/>
      <c r="L7" s="31"/>
      <c r="M7" s="27"/>
      <c r="N7" s="27"/>
      <c r="O7" s="27"/>
      <c r="P7" s="27"/>
      <c r="Q7" s="27"/>
      <c r="R7" s="27"/>
      <c r="S7" s="27"/>
      <c r="T7" s="27"/>
      <c r="U7" s="27"/>
      <c r="V7" s="27"/>
      <c r="W7" s="27"/>
      <c r="X7" s="27"/>
      <c r="Y7" s="27"/>
      <c r="Z7" s="27"/>
      <c r="AA7" s="30"/>
      <c r="AB7" s="30"/>
    </row>
    <row r="8" spans="1:28" ht="15" customHeight="1">
      <c r="A8" s="31"/>
      <c r="B8" s="310" t="s">
        <v>661</v>
      </c>
      <c r="C8" s="31"/>
      <c r="D8" s="31"/>
      <c r="E8" s="31"/>
      <c r="F8" s="31"/>
      <c r="G8" s="31"/>
      <c r="H8" s="31"/>
      <c r="I8" s="31"/>
      <c r="J8" s="31"/>
      <c r="K8" s="31"/>
      <c r="L8" s="31"/>
      <c r="M8" s="27"/>
      <c r="N8" s="27"/>
      <c r="O8" s="27"/>
      <c r="P8" s="27"/>
      <c r="Q8" s="27"/>
      <c r="R8" s="27"/>
      <c r="S8" s="27"/>
      <c r="T8" s="27"/>
      <c r="U8" s="27"/>
      <c r="V8" s="27"/>
      <c r="W8" s="27"/>
      <c r="X8" s="27"/>
      <c r="Y8" s="27"/>
      <c r="Z8" s="27"/>
      <c r="AA8" s="30"/>
      <c r="AB8" s="30"/>
    </row>
    <row r="9" spans="1:28" ht="15" customHeight="1">
      <c r="A9" s="31"/>
      <c r="B9" s="290"/>
      <c r="C9" s="31"/>
      <c r="D9" s="31"/>
      <c r="E9" s="31"/>
      <c r="F9" s="31"/>
      <c r="G9" s="31"/>
      <c r="H9" s="31"/>
      <c r="I9" s="31"/>
      <c r="J9" s="31"/>
      <c r="K9" s="31"/>
      <c r="L9" s="31"/>
      <c r="M9" s="27"/>
      <c r="N9" s="27"/>
      <c r="O9" s="27"/>
      <c r="P9" s="27"/>
      <c r="Q9" s="27"/>
      <c r="R9" s="27"/>
      <c r="S9" s="27"/>
      <c r="T9" s="27"/>
      <c r="U9" s="27"/>
      <c r="V9" s="27"/>
      <c r="W9" s="27"/>
      <c r="X9" s="27"/>
      <c r="Y9" s="27"/>
      <c r="Z9" s="27"/>
      <c r="AA9" s="30"/>
      <c r="AB9" s="30"/>
    </row>
    <row r="10" spans="1:28" ht="15" customHeight="1">
      <c r="A10" s="31"/>
      <c r="B10" s="286" t="s">
        <v>662</v>
      </c>
      <c r="C10" s="292" t="s">
        <v>118</v>
      </c>
      <c r="D10" s="292" t="s">
        <v>119</v>
      </c>
      <c r="E10" s="292" t="s">
        <v>120</v>
      </c>
      <c r="F10" s="292" t="s">
        <v>121</v>
      </c>
      <c r="G10" s="292" t="s">
        <v>122</v>
      </c>
      <c r="H10" s="31"/>
      <c r="I10" s="31"/>
      <c r="J10" s="31"/>
      <c r="K10" s="31"/>
      <c r="L10" s="31"/>
      <c r="M10" s="27"/>
      <c r="N10" s="27"/>
      <c r="O10" s="27"/>
      <c r="P10" s="27"/>
      <c r="Q10" s="27"/>
      <c r="R10" s="27"/>
      <c r="S10" s="27"/>
      <c r="T10" s="27"/>
      <c r="U10" s="27"/>
      <c r="V10" s="27"/>
      <c r="W10" s="27"/>
      <c r="X10" s="27"/>
      <c r="Y10" s="27"/>
      <c r="Z10" s="27"/>
      <c r="AA10" s="30"/>
      <c r="AB10" s="30"/>
    </row>
    <row r="11" spans="1:28" ht="15.75" customHeight="1">
      <c r="A11" s="31"/>
      <c r="B11" s="55" t="s">
        <v>1201</v>
      </c>
      <c r="C11" s="129">
        <v>6</v>
      </c>
      <c r="D11" s="115">
        <v>7</v>
      </c>
      <c r="E11" s="115">
        <v>8</v>
      </c>
      <c r="F11" s="115">
        <v>8</v>
      </c>
      <c r="G11" s="383" t="s">
        <v>210</v>
      </c>
      <c r="H11" s="31"/>
      <c r="I11" s="31"/>
      <c r="J11" s="31"/>
      <c r="K11" s="31"/>
      <c r="L11" s="31"/>
      <c r="M11" s="27"/>
      <c r="N11" s="27"/>
      <c r="O11" s="27"/>
      <c r="P11" s="27"/>
      <c r="Q11" s="27"/>
      <c r="R11" s="27"/>
      <c r="S11" s="27"/>
      <c r="T11" s="27"/>
      <c r="U11" s="27"/>
      <c r="V11" s="27"/>
      <c r="W11" s="27"/>
      <c r="X11" s="27"/>
      <c r="Y11" s="27"/>
      <c r="Z11" s="27"/>
      <c r="AA11" s="30"/>
      <c r="AB11" s="30"/>
    </row>
    <row r="12" spans="1:28" ht="15" customHeight="1">
      <c r="A12" s="31"/>
      <c r="B12" s="61" t="s">
        <v>663</v>
      </c>
      <c r="C12" s="144">
        <v>1</v>
      </c>
      <c r="D12" s="327">
        <v>1</v>
      </c>
      <c r="E12" s="327">
        <v>1</v>
      </c>
      <c r="F12" s="327">
        <v>1</v>
      </c>
      <c r="G12" s="327">
        <v>1</v>
      </c>
      <c r="H12" s="31"/>
      <c r="I12" s="31"/>
      <c r="J12" s="31"/>
      <c r="K12" s="31"/>
      <c r="L12" s="31"/>
      <c r="M12" s="27"/>
      <c r="N12" s="27"/>
      <c r="O12" s="27"/>
      <c r="P12" s="27"/>
      <c r="Q12" s="27"/>
      <c r="R12" s="27"/>
      <c r="S12" s="27"/>
      <c r="T12" s="27"/>
      <c r="U12" s="27"/>
      <c r="V12" s="27"/>
      <c r="W12" s="27"/>
      <c r="X12" s="27"/>
      <c r="Y12" s="27"/>
      <c r="Z12" s="27"/>
      <c r="AA12" s="30"/>
      <c r="AB12" s="30"/>
    </row>
    <row r="13" spans="1:28" ht="8.15" customHeight="1">
      <c r="A13" s="31"/>
      <c r="B13" s="47"/>
      <c r="C13" s="47"/>
      <c r="D13" s="47"/>
      <c r="E13" s="47"/>
      <c r="F13" s="47"/>
      <c r="G13" s="47"/>
      <c r="H13" s="31"/>
      <c r="I13" s="31"/>
      <c r="J13" s="31"/>
      <c r="K13" s="31"/>
      <c r="L13" s="31"/>
      <c r="M13" s="27"/>
      <c r="N13" s="27"/>
      <c r="O13" s="27"/>
      <c r="P13" s="27"/>
      <c r="Q13" s="27"/>
      <c r="R13" s="27"/>
      <c r="S13" s="27"/>
      <c r="T13" s="27"/>
      <c r="U13" s="27"/>
      <c r="V13" s="27"/>
      <c r="W13" s="27"/>
      <c r="X13" s="27"/>
      <c r="Y13" s="27"/>
      <c r="Z13" s="27"/>
      <c r="AA13" s="27"/>
      <c r="AB13" s="30"/>
    </row>
    <row r="14" spans="1:28" ht="15" customHeight="1">
      <c r="A14" s="31"/>
      <c r="B14" s="822" t="s">
        <v>213</v>
      </c>
      <c r="C14" s="822"/>
      <c r="D14" s="822"/>
      <c r="E14" s="822"/>
      <c r="F14" s="822"/>
      <c r="G14" s="31"/>
      <c r="H14" s="31"/>
      <c r="I14" s="31"/>
      <c r="J14" s="31"/>
      <c r="K14" s="31"/>
      <c r="L14" s="31"/>
      <c r="M14" s="27"/>
      <c r="N14" s="27"/>
      <c r="O14" s="27"/>
      <c r="P14" s="27"/>
      <c r="Q14" s="27"/>
      <c r="R14" s="27"/>
      <c r="S14" s="27"/>
      <c r="T14" s="27"/>
      <c r="U14" s="27"/>
      <c r="V14" s="27"/>
      <c r="W14" s="27"/>
      <c r="X14" s="27"/>
      <c r="Y14" s="27"/>
      <c r="Z14" s="27"/>
      <c r="AA14" s="27"/>
      <c r="AB14" s="30"/>
    </row>
    <row r="15" spans="1:28" ht="15" customHeight="1">
      <c r="B15" s="36"/>
      <c r="C15" s="36"/>
      <c r="D15" s="36"/>
      <c r="E15" s="36"/>
      <c r="F15" s="36"/>
      <c r="G15" s="36"/>
      <c r="H15" s="36"/>
      <c r="I15" s="36"/>
      <c r="J15" s="36"/>
      <c r="K15" s="36"/>
      <c r="L15" s="36"/>
    </row>
    <row r="16" spans="1:28" ht="15" customHeight="1">
      <c r="B16" s="36"/>
      <c r="C16" s="36"/>
      <c r="D16" s="36"/>
      <c r="E16" s="36"/>
      <c r="F16" s="36"/>
      <c r="G16" s="36"/>
      <c r="H16" s="36"/>
      <c r="I16" s="36"/>
      <c r="J16" s="36"/>
      <c r="K16" s="36"/>
      <c r="L16" s="36"/>
    </row>
    <row r="17" spans="1:12" ht="55.5" customHeight="1">
      <c r="B17" s="382" t="s">
        <v>1349</v>
      </c>
      <c r="C17" s="382" t="s">
        <v>664</v>
      </c>
      <c r="D17" s="382" t="s">
        <v>665</v>
      </c>
      <c r="E17" s="856" t="s">
        <v>666</v>
      </c>
      <c r="F17" s="892"/>
      <c r="G17" s="892"/>
      <c r="H17" s="892"/>
      <c r="I17" s="36"/>
      <c r="J17" s="36"/>
      <c r="K17" s="36"/>
      <c r="L17" s="36"/>
    </row>
    <row r="18" spans="1:12" ht="15.75" customHeight="1">
      <c r="B18" s="2" t="s">
        <v>49</v>
      </c>
      <c r="C18" s="15"/>
      <c r="D18" s="16"/>
      <c r="E18" s="16"/>
      <c r="F18" s="16"/>
      <c r="G18" s="16"/>
      <c r="H18" s="17"/>
      <c r="I18" s="122"/>
      <c r="J18" s="36"/>
      <c r="K18" s="36"/>
      <c r="L18" s="36"/>
    </row>
    <row r="19" spans="1:12" ht="55.9" customHeight="1">
      <c r="B19" s="57" t="s">
        <v>48</v>
      </c>
      <c r="C19" s="57" t="s">
        <v>667</v>
      </c>
      <c r="D19" s="57" t="s">
        <v>668</v>
      </c>
      <c r="E19" s="808" t="s">
        <v>669</v>
      </c>
      <c r="F19" s="808"/>
      <c r="G19" s="808"/>
      <c r="H19" s="808"/>
      <c r="I19" s="36"/>
      <c r="J19" s="36"/>
      <c r="K19" s="36"/>
      <c r="L19" s="36"/>
    </row>
    <row r="20" spans="1:12" ht="109.15" customHeight="1">
      <c r="B20" s="57" t="s">
        <v>53</v>
      </c>
      <c r="C20" s="57" t="s">
        <v>670</v>
      </c>
      <c r="D20" s="57" t="s">
        <v>671</v>
      </c>
      <c r="E20" s="808" t="s">
        <v>672</v>
      </c>
      <c r="F20" s="808"/>
      <c r="G20" s="808"/>
      <c r="H20" s="808"/>
      <c r="I20" s="36"/>
      <c r="J20" s="36"/>
      <c r="K20" s="36"/>
      <c r="L20" s="36"/>
    </row>
    <row r="21" spans="1:12" ht="55.9" customHeight="1">
      <c r="B21" s="57" t="s">
        <v>673</v>
      </c>
      <c r="C21" s="57" t="s">
        <v>674</v>
      </c>
      <c r="D21" s="57" t="s">
        <v>675</v>
      </c>
      <c r="E21" s="808" t="s">
        <v>676</v>
      </c>
      <c r="F21" s="808"/>
      <c r="G21" s="808"/>
      <c r="H21" s="808"/>
      <c r="I21" s="36"/>
      <c r="J21" s="36"/>
      <c r="K21" s="36"/>
      <c r="L21" s="36"/>
    </row>
    <row r="22" spans="1:12" ht="42.65" customHeight="1">
      <c r="B22" s="57" t="s">
        <v>677</v>
      </c>
      <c r="C22" s="57" t="s">
        <v>678</v>
      </c>
      <c r="D22" s="57" t="s">
        <v>679</v>
      </c>
      <c r="E22" s="808" t="s">
        <v>680</v>
      </c>
      <c r="F22" s="808"/>
      <c r="G22" s="808"/>
      <c r="H22" s="808"/>
      <c r="I22" s="36"/>
      <c r="J22" s="36"/>
      <c r="K22" s="36"/>
      <c r="L22" s="36"/>
    </row>
    <row r="23" spans="1:12" ht="15.75" customHeight="1">
      <c r="B23" s="12" t="s">
        <v>438</v>
      </c>
      <c r="C23" s="13"/>
      <c r="D23" s="13"/>
      <c r="E23" s="13"/>
      <c r="F23" s="13"/>
      <c r="G23" s="13"/>
      <c r="H23" s="595"/>
      <c r="I23" s="122"/>
      <c r="J23" s="36"/>
      <c r="K23" s="36"/>
      <c r="L23" s="36"/>
    </row>
    <row r="24" spans="1:12" ht="15.75" customHeight="1">
      <c r="B24" s="57" t="s">
        <v>54</v>
      </c>
      <c r="C24" s="57" t="s">
        <v>681</v>
      </c>
      <c r="D24" s="808" t="s">
        <v>682</v>
      </c>
      <c r="E24" s="808" t="s">
        <v>683</v>
      </c>
      <c r="F24" s="808"/>
      <c r="G24" s="808"/>
      <c r="H24" s="808"/>
      <c r="I24" s="36"/>
      <c r="J24" s="36"/>
      <c r="K24" s="36"/>
      <c r="L24" s="36"/>
    </row>
    <row r="25" spans="1:12" ht="15.75" customHeight="1">
      <c r="B25" s="57" t="s">
        <v>56</v>
      </c>
      <c r="C25" s="57" t="s">
        <v>681</v>
      </c>
      <c r="D25" s="808"/>
      <c r="E25" s="808" t="s">
        <v>683</v>
      </c>
      <c r="F25" s="808"/>
      <c r="G25" s="808"/>
      <c r="H25" s="808"/>
      <c r="I25" s="36"/>
      <c r="J25" s="36"/>
      <c r="K25" s="36"/>
      <c r="L25" s="36"/>
    </row>
    <row r="26" spans="1:12" ht="15.75" customHeight="1">
      <c r="B26" s="57" t="s">
        <v>684</v>
      </c>
      <c r="C26" s="57" t="s">
        <v>685</v>
      </c>
      <c r="D26" s="808"/>
      <c r="E26" s="808" t="s">
        <v>686</v>
      </c>
      <c r="F26" s="808"/>
      <c r="G26" s="808"/>
      <c r="H26" s="808"/>
      <c r="I26" s="36"/>
      <c r="J26" s="36"/>
      <c r="K26" s="36"/>
      <c r="L26" s="36"/>
    </row>
    <row r="27" spans="1:12" ht="15.75" customHeight="1">
      <c r="B27" s="57" t="s">
        <v>687</v>
      </c>
      <c r="C27" s="596" t="s">
        <v>1398</v>
      </c>
      <c r="D27" s="808"/>
      <c r="E27" s="808"/>
      <c r="F27" s="808"/>
      <c r="G27" s="808"/>
      <c r="H27" s="808"/>
      <c r="I27" s="36"/>
      <c r="J27" s="36"/>
      <c r="K27" s="36"/>
      <c r="L27" s="36"/>
    </row>
    <row r="28" spans="1:12" ht="15.75" customHeight="1">
      <c r="B28" s="57" t="s">
        <v>688</v>
      </c>
      <c r="C28" s="596" t="s">
        <v>1399</v>
      </c>
      <c r="D28" s="808"/>
      <c r="E28" s="808" t="s">
        <v>689</v>
      </c>
      <c r="F28" s="808"/>
      <c r="G28" s="808"/>
      <c r="H28" s="808"/>
      <c r="I28" s="36"/>
      <c r="J28" s="36"/>
      <c r="K28" s="36"/>
      <c r="L28" s="36"/>
    </row>
    <row r="29" spans="1:12" ht="15.75" customHeight="1">
      <c r="B29" s="12" t="s">
        <v>71</v>
      </c>
      <c r="C29" s="13"/>
      <c r="D29" s="13"/>
      <c r="E29" s="13"/>
      <c r="F29" s="13"/>
      <c r="G29" s="13"/>
      <c r="H29" s="14"/>
      <c r="I29" s="122"/>
      <c r="J29" s="36"/>
      <c r="K29" s="36"/>
      <c r="L29" s="36"/>
    </row>
    <row r="30" spans="1:12" ht="56.25" customHeight="1">
      <c r="B30" s="814" t="s">
        <v>188</v>
      </c>
      <c r="C30" s="814" t="s">
        <v>690</v>
      </c>
      <c r="D30" s="57" t="s">
        <v>691</v>
      </c>
      <c r="E30" s="808" t="s">
        <v>1397</v>
      </c>
      <c r="F30" s="808"/>
      <c r="G30" s="808"/>
      <c r="H30" s="808"/>
      <c r="I30" s="36"/>
      <c r="J30" s="36"/>
      <c r="K30" s="36"/>
      <c r="L30" s="36"/>
    </row>
    <row r="31" spans="1:12" ht="49.15" customHeight="1">
      <c r="B31" s="893"/>
      <c r="C31" s="893"/>
      <c r="D31" s="57" t="s">
        <v>692</v>
      </c>
      <c r="E31" s="808" t="s">
        <v>693</v>
      </c>
      <c r="F31" s="808"/>
      <c r="G31" s="808"/>
      <c r="H31" s="808"/>
      <c r="I31" s="36"/>
      <c r="J31" s="36"/>
      <c r="K31" s="36"/>
      <c r="L31" s="36"/>
    </row>
    <row r="32" spans="1:12" ht="45.75" customHeight="1">
      <c r="A32" s="31"/>
      <c r="B32" s="812"/>
      <c r="C32" s="812"/>
      <c r="D32" s="61" t="s">
        <v>694</v>
      </c>
      <c r="E32" s="810" t="s">
        <v>695</v>
      </c>
      <c r="F32" s="810"/>
      <c r="G32" s="810"/>
      <c r="H32" s="810"/>
      <c r="I32" s="31"/>
      <c r="J32" s="31"/>
      <c r="K32" s="31"/>
      <c r="L32" s="31"/>
    </row>
    <row r="33" spans="1:12" ht="8.15" customHeight="1">
      <c r="B33" s="47"/>
      <c r="C33" s="47"/>
      <c r="D33" s="47"/>
      <c r="E33" s="47"/>
      <c r="F33" s="47"/>
      <c r="G33" s="47"/>
      <c r="H33" s="47"/>
      <c r="I33" s="36"/>
      <c r="J33" s="36"/>
      <c r="K33" s="36"/>
      <c r="L33" s="36"/>
    </row>
    <row r="34" spans="1:12" ht="55.9" customHeight="1">
      <c r="B34" s="822" t="s">
        <v>696</v>
      </c>
      <c r="C34" s="826"/>
      <c r="D34" s="826"/>
      <c r="E34" s="826"/>
      <c r="F34" s="826"/>
      <c r="G34" s="826"/>
      <c r="H34" s="826"/>
      <c r="I34" s="36"/>
      <c r="J34" s="36"/>
      <c r="K34" s="36"/>
      <c r="L34" s="36"/>
    </row>
    <row r="35" spans="1:12" ht="15" customHeight="1">
      <c r="B35" s="36"/>
      <c r="C35" s="36"/>
      <c r="D35" s="36"/>
      <c r="E35" s="36"/>
      <c r="F35" s="36"/>
      <c r="G35" s="36"/>
      <c r="H35" s="36"/>
      <c r="I35" s="36"/>
      <c r="J35" s="36"/>
      <c r="K35" s="36"/>
      <c r="L35" s="36"/>
    </row>
    <row r="36" spans="1:12" ht="15" customHeight="1">
      <c r="A36" s="31"/>
      <c r="B36" s="31"/>
      <c r="C36" s="31"/>
      <c r="D36" s="31"/>
      <c r="E36" s="31"/>
      <c r="F36" s="31"/>
      <c r="G36" s="31"/>
      <c r="H36" s="31"/>
      <c r="I36" s="31"/>
      <c r="J36" s="31"/>
      <c r="K36" s="31"/>
      <c r="L36" s="31"/>
    </row>
    <row r="37" spans="1:12" ht="15" hidden="1" customHeight="1">
      <c r="A37" s="31"/>
      <c r="B37" s="27"/>
      <c r="C37" s="27"/>
      <c r="D37" s="27"/>
      <c r="E37" s="27"/>
      <c r="F37" s="27"/>
      <c r="G37" s="27"/>
      <c r="H37" s="27"/>
      <c r="I37" s="27"/>
      <c r="J37" s="27"/>
      <c r="K37" s="27"/>
      <c r="L37" s="27"/>
    </row>
    <row r="38" spans="1:12" ht="15" hidden="1" customHeight="1">
      <c r="A38" s="31"/>
      <c r="B38" s="27"/>
      <c r="C38" s="27"/>
      <c r="D38" s="27"/>
      <c r="E38" s="27"/>
      <c r="F38" s="27"/>
      <c r="G38" s="27"/>
      <c r="H38" s="27"/>
      <c r="I38" s="27"/>
      <c r="J38" s="27"/>
      <c r="K38" s="27"/>
      <c r="L38" s="27"/>
    </row>
    <row r="39" spans="1:12" ht="15" hidden="1" customHeight="1">
      <c r="A39" s="31"/>
      <c r="B39" s="27"/>
      <c r="C39" s="27"/>
      <c r="D39" s="27"/>
      <c r="E39" s="27"/>
      <c r="F39" s="27"/>
      <c r="G39" s="27"/>
      <c r="H39" s="27"/>
      <c r="I39" s="27"/>
      <c r="J39" s="27"/>
      <c r="K39" s="27"/>
      <c r="L39" s="27"/>
    </row>
    <row r="40" spans="1:12" ht="15" hidden="1" customHeight="1">
      <c r="A40" s="31"/>
      <c r="B40" s="27"/>
      <c r="C40" s="27"/>
      <c r="D40" s="27"/>
      <c r="E40" s="27"/>
      <c r="F40" s="27"/>
      <c r="G40" s="27"/>
      <c r="H40" s="27"/>
      <c r="I40" s="27"/>
      <c r="J40" s="27"/>
      <c r="K40" s="27"/>
      <c r="L40" s="27"/>
    </row>
    <row r="41" spans="1:12" ht="15" hidden="1" customHeight="1">
      <c r="A41" s="31"/>
      <c r="B41" s="27"/>
      <c r="C41" s="27"/>
      <c r="D41" s="27"/>
      <c r="E41" s="27"/>
      <c r="F41" s="27"/>
      <c r="G41" s="27"/>
      <c r="H41" s="27"/>
      <c r="I41" s="27"/>
      <c r="J41" s="27"/>
      <c r="K41" s="27"/>
      <c r="L41" s="27"/>
    </row>
    <row r="42" spans="1:12" ht="15" hidden="1" customHeight="1">
      <c r="A42" s="31"/>
      <c r="B42" s="27"/>
      <c r="C42" s="27"/>
      <c r="D42" s="27"/>
      <c r="E42" s="27"/>
      <c r="F42" s="27"/>
      <c r="G42" s="27"/>
      <c r="H42" s="27"/>
      <c r="I42" s="27"/>
      <c r="J42" s="27"/>
      <c r="K42" s="27"/>
      <c r="L42" s="27"/>
    </row>
    <row r="43" spans="1:12" ht="15" hidden="1" customHeight="1">
      <c r="A43" s="31"/>
      <c r="B43" s="27"/>
      <c r="C43" s="27"/>
      <c r="D43" s="27"/>
      <c r="E43" s="27"/>
      <c r="F43" s="27"/>
      <c r="G43" s="27"/>
      <c r="H43" s="27"/>
      <c r="I43" s="27"/>
      <c r="J43" s="27"/>
      <c r="K43" s="27"/>
      <c r="L43" s="27"/>
    </row>
    <row r="44" spans="1:12" ht="15" hidden="1" customHeight="1">
      <c r="A44" s="31"/>
      <c r="B44" s="27"/>
      <c r="C44" s="27"/>
      <c r="D44" s="27"/>
      <c r="E44" s="27"/>
      <c r="F44" s="27"/>
      <c r="G44" s="27"/>
      <c r="H44" s="27"/>
      <c r="I44" s="27"/>
      <c r="J44" s="27"/>
      <c r="K44" s="27"/>
      <c r="L44" s="27"/>
    </row>
    <row r="45" spans="1:12" ht="15" hidden="1" customHeight="1">
      <c r="A45" s="31"/>
      <c r="B45" s="27"/>
      <c r="C45" s="27"/>
      <c r="D45" s="27"/>
      <c r="E45" s="27"/>
      <c r="F45" s="27"/>
      <c r="G45" s="27"/>
      <c r="H45" s="27"/>
      <c r="I45" s="27"/>
      <c r="J45" s="27"/>
      <c r="K45" s="27"/>
      <c r="L45" s="27"/>
    </row>
    <row r="46" spans="1:12" ht="15" hidden="1" customHeight="1">
      <c r="A46" s="31"/>
      <c r="B46" s="27"/>
      <c r="C46" s="27"/>
      <c r="D46" s="27"/>
      <c r="E46" s="27"/>
      <c r="F46" s="27"/>
      <c r="G46" s="27"/>
      <c r="H46" s="27"/>
      <c r="I46" s="27"/>
      <c r="J46" s="27"/>
      <c r="K46" s="27"/>
      <c r="L46" s="27"/>
    </row>
    <row r="47" spans="1:12" ht="15" hidden="1" customHeight="1">
      <c r="A47" s="31"/>
      <c r="B47" s="27"/>
      <c r="C47" s="27"/>
      <c r="D47" s="27"/>
      <c r="E47" s="27"/>
      <c r="F47" s="27"/>
      <c r="G47" s="27"/>
      <c r="H47" s="27"/>
      <c r="I47" s="27"/>
      <c r="J47" s="27"/>
      <c r="K47" s="27"/>
      <c r="L47" s="27"/>
    </row>
    <row r="48" spans="1:12" ht="15" hidden="1" customHeight="1">
      <c r="A48" s="31"/>
      <c r="B48" s="27"/>
      <c r="C48" s="27"/>
      <c r="D48" s="27"/>
      <c r="E48" s="27"/>
      <c r="F48" s="27"/>
      <c r="G48" s="27"/>
      <c r="H48" s="27"/>
      <c r="I48" s="27"/>
      <c r="J48" s="27"/>
      <c r="K48" s="27"/>
      <c r="L48" s="27"/>
    </row>
    <row r="49" spans="1:12" ht="15" hidden="1" customHeight="1">
      <c r="A49" s="31"/>
      <c r="B49" s="27"/>
      <c r="C49" s="27"/>
      <c r="D49" s="27"/>
      <c r="E49" s="27"/>
      <c r="F49" s="27"/>
      <c r="G49" s="27"/>
      <c r="H49" s="27"/>
      <c r="I49" s="27"/>
      <c r="J49" s="27"/>
      <c r="K49" s="27"/>
      <c r="L49" s="27"/>
    </row>
    <row r="50" spans="1:12" ht="15" hidden="1" customHeight="1">
      <c r="A50" s="31"/>
      <c r="B50" s="27"/>
      <c r="C50" s="27"/>
      <c r="D50" s="27"/>
      <c r="E50" s="27"/>
      <c r="F50" s="27"/>
      <c r="G50" s="27"/>
      <c r="H50" s="27"/>
      <c r="I50" s="27"/>
      <c r="J50" s="27"/>
      <c r="K50" s="27"/>
      <c r="L50" s="27"/>
    </row>
    <row r="51" spans="1:12" ht="15" hidden="1" customHeight="1">
      <c r="A51" s="31"/>
      <c r="B51" s="27"/>
      <c r="C51" s="27"/>
      <c r="D51" s="27"/>
      <c r="E51" s="27"/>
      <c r="F51" s="27"/>
      <c r="G51" s="27"/>
      <c r="H51" s="27"/>
      <c r="I51" s="27"/>
      <c r="J51" s="27"/>
      <c r="K51" s="27"/>
      <c r="L51" s="27"/>
    </row>
    <row r="52" spans="1:12" ht="15" hidden="1" customHeight="1">
      <c r="A52" s="31"/>
      <c r="B52" s="27"/>
      <c r="C52" s="27"/>
      <c r="D52" s="27"/>
      <c r="E52" s="27"/>
      <c r="F52" s="27"/>
      <c r="G52" s="27"/>
      <c r="H52" s="27"/>
      <c r="I52" s="27"/>
      <c r="J52" s="27"/>
      <c r="K52" s="27"/>
      <c r="L52" s="27"/>
    </row>
    <row r="53" spans="1:12" ht="15" hidden="1" customHeight="1">
      <c r="A53" s="31"/>
      <c r="B53" s="27"/>
      <c r="C53" s="27"/>
      <c r="D53" s="27"/>
      <c r="E53" s="27"/>
      <c r="F53" s="27"/>
      <c r="G53" s="27"/>
      <c r="H53" s="27"/>
      <c r="I53" s="27"/>
      <c r="J53" s="27"/>
      <c r="K53" s="27"/>
      <c r="L53" s="27"/>
    </row>
    <row r="54" spans="1:12" ht="15" hidden="1" customHeight="1">
      <c r="A54" s="31"/>
      <c r="B54" s="27"/>
      <c r="C54" s="27"/>
      <c r="D54" s="27"/>
      <c r="E54" s="27"/>
      <c r="F54" s="27"/>
      <c r="G54" s="27"/>
      <c r="H54" s="27"/>
      <c r="I54" s="27"/>
      <c r="J54" s="27"/>
      <c r="K54" s="27"/>
      <c r="L54" s="27"/>
    </row>
    <row r="55" spans="1:12" ht="15" hidden="1" customHeight="1">
      <c r="A55" s="31"/>
      <c r="B55" s="27"/>
      <c r="C55" s="27"/>
      <c r="D55" s="27"/>
      <c r="E55" s="27"/>
      <c r="F55" s="27"/>
      <c r="G55" s="27"/>
      <c r="H55" s="27"/>
      <c r="I55" s="27"/>
      <c r="J55" s="27"/>
      <c r="K55" s="27"/>
      <c r="L55" s="27"/>
    </row>
    <row r="56" spans="1:12" ht="15" hidden="1" customHeight="1">
      <c r="A56" s="31"/>
      <c r="B56" s="27"/>
      <c r="C56" s="27"/>
      <c r="D56" s="27"/>
      <c r="E56" s="27"/>
      <c r="F56" s="27"/>
      <c r="G56" s="27"/>
      <c r="H56" s="27"/>
      <c r="I56" s="27"/>
      <c r="J56" s="27"/>
      <c r="K56" s="27"/>
      <c r="L56" s="27"/>
    </row>
    <row r="57" spans="1:12" ht="15" hidden="1" customHeight="1">
      <c r="A57" s="31"/>
      <c r="B57" s="27"/>
      <c r="C57" s="27"/>
      <c r="D57" s="27"/>
      <c r="E57" s="27"/>
      <c r="F57" s="27"/>
      <c r="G57" s="27"/>
      <c r="H57" s="27"/>
      <c r="I57" s="27"/>
      <c r="J57" s="27"/>
      <c r="K57" s="27"/>
      <c r="L57" s="27"/>
    </row>
    <row r="58" spans="1:12" ht="15" hidden="1" customHeight="1">
      <c r="A58" s="31"/>
      <c r="B58" s="27"/>
      <c r="C58" s="27"/>
      <c r="D58" s="27"/>
      <c r="E58" s="27"/>
      <c r="F58" s="27"/>
      <c r="G58" s="27"/>
      <c r="H58" s="27"/>
      <c r="I58" s="27"/>
      <c r="J58" s="27"/>
      <c r="K58" s="27"/>
      <c r="L58" s="27"/>
    </row>
  </sheetData>
  <sheetProtection algorithmName="SHA-512" hashValue="AL2wDjq6yzhc2s79x4mEU/q+uXBgfszqo6u9ZywlQ7ahN1RUIm/FqIZgUc+40aquKY/WIJlH15xmkw11UUGMWg==" saltValue="4mgLh8L6hZ0QbK83+PU+TA==" spinCount="100000" sheet="1" objects="1" scenarios="1"/>
  <mergeCells count="18">
    <mergeCell ref="E24:H24"/>
    <mergeCell ref="E22:H22"/>
    <mergeCell ref="E19:H19"/>
    <mergeCell ref="E17:H17"/>
    <mergeCell ref="B34:H34"/>
    <mergeCell ref="B4:L5"/>
    <mergeCell ref="D24:D28"/>
    <mergeCell ref="B30:B32"/>
    <mergeCell ref="C30:C32"/>
    <mergeCell ref="E28:H28"/>
    <mergeCell ref="E30:H30"/>
    <mergeCell ref="E32:H32"/>
    <mergeCell ref="E31:H31"/>
    <mergeCell ref="E25:H25"/>
    <mergeCell ref="E26:H27"/>
    <mergeCell ref="B14:F14"/>
    <mergeCell ref="E20:H20"/>
    <mergeCell ref="E21:H21"/>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4.9989318521683403E-2"/>
  </sheetPr>
  <dimension ref="A1:R50"/>
  <sheetViews>
    <sheetView showRuler="0" workbookViewId="0"/>
  </sheetViews>
  <sheetFormatPr defaultColWidth="0" defaultRowHeight="12.5" zeroHeight="1"/>
  <cols>
    <col min="1" max="1" width="3.54296875" style="28" customWidth="1"/>
    <col min="2" max="13" width="13.7265625" style="28" customWidth="1"/>
    <col min="14" max="18" width="0" style="28" hidden="1" customWidth="1"/>
    <col min="19" max="26" width="13.7265625" style="28" hidden="1" customWidth="1"/>
    <col min="27" max="16384" width="13.7265625" style="28" hidden="1"/>
  </cols>
  <sheetData>
    <row r="1" spans="1:18" ht="15" customHeight="1">
      <c r="A1" s="27"/>
      <c r="B1" s="31"/>
      <c r="C1" s="31"/>
      <c r="D1" s="31"/>
      <c r="E1" s="31"/>
      <c r="F1" s="31"/>
      <c r="G1" s="31"/>
      <c r="H1" s="31"/>
      <c r="I1" s="31"/>
      <c r="J1" s="31"/>
      <c r="K1" s="31"/>
      <c r="L1" s="31"/>
      <c r="M1" s="31"/>
      <c r="N1" s="27"/>
      <c r="O1" s="27"/>
      <c r="P1" s="27"/>
      <c r="Q1" s="27"/>
      <c r="R1" s="27"/>
    </row>
    <row r="2" spans="1:18" ht="74.150000000000006" customHeight="1">
      <c r="A2" s="31"/>
      <c r="B2" s="31"/>
      <c r="C2" s="31"/>
      <c r="D2" s="31"/>
      <c r="E2" s="31"/>
      <c r="F2" s="31"/>
      <c r="G2" s="31"/>
      <c r="H2" s="36"/>
      <c r="I2" s="36"/>
      <c r="J2" s="31"/>
      <c r="K2" s="31"/>
      <c r="L2" s="37" t="s">
        <v>1</v>
      </c>
      <c r="M2" s="31"/>
      <c r="N2" s="27"/>
      <c r="O2" s="27"/>
      <c r="P2" s="27"/>
      <c r="Q2" s="27"/>
      <c r="R2" s="27"/>
    </row>
    <row r="3" spans="1:18" ht="15" customHeight="1">
      <c r="A3" s="31"/>
      <c r="B3" s="31"/>
      <c r="C3" s="31"/>
      <c r="D3" s="31"/>
      <c r="E3" s="31"/>
      <c r="F3" s="31"/>
      <c r="G3" s="31"/>
      <c r="H3" s="31"/>
      <c r="I3" s="31"/>
      <c r="J3" s="31"/>
      <c r="K3" s="31"/>
      <c r="L3" s="31"/>
      <c r="M3" s="31"/>
      <c r="N3" s="27"/>
      <c r="O3" s="27"/>
      <c r="P3" s="27"/>
      <c r="Q3" s="27"/>
      <c r="R3" s="27"/>
    </row>
    <row r="4" spans="1:18" ht="15" customHeight="1">
      <c r="A4" s="31"/>
      <c r="B4" s="31"/>
      <c r="C4" s="31"/>
      <c r="D4" s="31"/>
      <c r="E4" s="31"/>
      <c r="F4" s="31"/>
      <c r="G4" s="31"/>
      <c r="H4" s="31"/>
      <c r="I4" s="31"/>
      <c r="J4" s="31"/>
      <c r="K4" s="31"/>
      <c r="L4" s="31"/>
      <c r="M4" s="31"/>
      <c r="N4" s="27"/>
      <c r="O4" s="27"/>
      <c r="P4" s="27"/>
      <c r="Q4" s="27"/>
      <c r="R4" s="27"/>
    </row>
    <row r="5" spans="1:18" ht="27.65" customHeight="1">
      <c r="A5" s="31"/>
      <c r="B5" s="779" t="s">
        <v>2</v>
      </c>
      <c r="C5" s="779"/>
      <c r="D5" s="779"/>
      <c r="E5" s="779"/>
      <c r="F5" s="779"/>
      <c r="G5" s="779"/>
      <c r="H5" s="779"/>
      <c r="I5" s="31"/>
      <c r="J5" s="31"/>
      <c r="K5" s="31"/>
      <c r="L5" s="31"/>
      <c r="M5" s="31"/>
      <c r="N5" s="27"/>
      <c r="O5" s="27"/>
      <c r="P5" s="27"/>
      <c r="Q5" s="27"/>
      <c r="R5" s="27"/>
    </row>
    <row r="6" spans="1:18" ht="15" customHeight="1">
      <c r="A6" s="31"/>
      <c r="B6" s="31"/>
      <c r="C6" s="31"/>
      <c r="D6" s="31"/>
      <c r="E6" s="31"/>
      <c r="F6" s="31"/>
      <c r="G6" s="31"/>
      <c r="H6" s="31"/>
      <c r="I6" s="31"/>
      <c r="J6" s="31"/>
      <c r="K6" s="31"/>
      <c r="L6" s="31"/>
      <c r="M6" s="31"/>
      <c r="N6" s="27"/>
      <c r="O6" s="27"/>
      <c r="P6" s="27"/>
      <c r="Q6" s="27"/>
      <c r="R6" s="27"/>
    </row>
    <row r="7" spans="1:18" ht="15" customHeight="1">
      <c r="A7" s="31"/>
      <c r="B7" s="31"/>
      <c r="C7" s="31"/>
      <c r="D7" s="31"/>
      <c r="E7" s="31"/>
      <c r="F7" s="31"/>
      <c r="G7" s="31"/>
      <c r="H7" s="31"/>
      <c r="I7" s="31"/>
      <c r="J7" s="31"/>
      <c r="K7" s="31"/>
      <c r="L7" s="31"/>
      <c r="M7" s="31"/>
      <c r="N7" s="27"/>
      <c r="O7" s="27"/>
      <c r="P7" s="27"/>
      <c r="Q7" s="27"/>
      <c r="R7" s="27"/>
    </row>
    <row r="8" spans="1:18" ht="95.9" customHeight="1">
      <c r="A8" s="31"/>
      <c r="B8" s="780" t="s">
        <v>1443</v>
      </c>
      <c r="C8" s="780"/>
      <c r="D8" s="780"/>
      <c r="E8" s="780"/>
      <c r="F8" s="780"/>
      <c r="G8" s="780"/>
      <c r="H8" s="780"/>
      <c r="I8" s="780"/>
      <c r="J8" s="780"/>
      <c r="K8" s="780"/>
      <c r="L8" s="780"/>
      <c r="M8" s="31"/>
      <c r="N8" s="27"/>
      <c r="O8" s="27"/>
      <c r="P8" s="27"/>
      <c r="Q8" s="27"/>
      <c r="R8" s="27"/>
    </row>
    <row r="9" spans="1:18" ht="15" customHeight="1">
      <c r="A9" s="31"/>
      <c r="B9" s="31"/>
      <c r="C9" s="31"/>
      <c r="D9" s="31"/>
      <c r="E9" s="31"/>
      <c r="F9" s="31"/>
      <c r="G9" s="31"/>
      <c r="H9" s="31"/>
      <c r="I9" s="31"/>
      <c r="J9" s="31"/>
      <c r="K9" s="31"/>
      <c r="L9" s="31"/>
      <c r="M9" s="31"/>
      <c r="N9" s="27"/>
      <c r="O9" s="27"/>
      <c r="P9" s="27"/>
      <c r="Q9" s="27"/>
      <c r="R9" s="27"/>
    </row>
    <row r="10" spans="1:18" ht="15" customHeight="1">
      <c r="A10" s="31"/>
      <c r="B10" s="782" t="s">
        <v>3</v>
      </c>
      <c r="C10" s="782"/>
      <c r="D10" s="31"/>
      <c r="E10" s="31"/>
      <c r="F10" s="31"/>
      <c r="G10" s="31"/>
      <c r="H10" s="31"/>
      <c r="I10" s="31"/>
      <c r="J10" s="31"/>
      <c r="K10" s="31"/>
      <c r="L10" s="31"/>
      <c r="M10" s="31"/>
      <c r="N10" s="27"/>
      <c r="O10" s="27"/>
      <c r="P10" s="27"/>
      <c r="Q10" s="27"/>
      <c r="R10" s="27"/>
    </row>
    <row r="11" spans="1:18" ht="5.9" customHeight="1">
      <c r="A11" s="31"/>
      <c r="B11" s="35"/>
      <c r="C11" s="31"/>
      <c r="D11" s="31"/>
      <c r="E11" s="31"/>
      <c r="F11" s="31"/>
      <c r="G11" s="31"/>
      <c r="H11" s="31"/>
      <c r="I11" s="31"/>
      <c r="J11" s="31"/>
      <c r="K11" s="31"/>
      <c r="L11" s="31"/>
      <c r="M11" s="31"/>
      <c r="N11" s="27"/>
      <c r="O11" s="27"/>
      <c r="P11" s="27"/>
      <c r="Q11" s="27"/>
      <c r="R11" s="27"/>
    </row>
    <row r="12" spans="1:18" ht="385.9" customHeight="1">
      <c r="A12" s="31"/>
      <c r="B12" s="781" t="s">
        <v>1442</v>
      </c>
      <c r="C12" s="781"/>
      <c r="D12" s="781"/>
      <c r="E12" s="781"/>
      <c r="F12" s="781"/>
      <c r="G12" s="781"/>
      <c r="H12" s="781"/>
      <c r="I12" s="781"/>
      <c r="J12" s="781"/>
      <c r="K12" s="781"/>
      <c r="L12" s="781"/>
      <c r="M12" s="31"/>
      <c r="N12" s="27"/>
      <c r="O12" s="27"/>
      <c r="P12" s="27"/>
      <c r="Q12" s="27"/>
      <c r="R12" s="27"/>
    </row>
    <row r="13" spans="1:18" ht="15" customHeight="1">
      <c r="A13" s="36"/>
      <c r="B13" s="36"/>
      <c r="C13" s="36"/>
      <c r="D13" s="36"/>
      <c r="E13" s="36"/>
      <c r="F13" s="36"/>
      <c r="G13" s="36"/>
      <c r="H13" s="36"/>
      <c r="I13" s="36"/>
      <c r="J13" s="36"/>
      <c r="K13" s="36"/>
      <c r="L13" s="36"/>
      <c r="M13" s="36"/>
    </row>
    <row r="14" spans="1:18" ht="15" hidden="1" customHeight="1">
      <c r="B14" s="36"/>
      <c r="C14" s="36"/>
      <c r="D14" s="36"/>
      <c r="E14" s="36"/>
      <c r="F14" s="36"/>
      <c r="G14" s="36"/>
      <c r="H14" s="36"/>
      <c r="I14" s="36"/>
      <c r="J14" s="36"/>
      <c r="K14" s="36"/>
      <c r="L14" s="36"/>
      <c r="M14" s="36"/>
    </row>
    <row r="15" spans="1:18" ht="15" hidden="1" customHeight="1">
      <c r="B15" s="36"/>
      <c r="C15" s="36"/>
      <c r="D15" s="36"/>
      <c r="E15" s="36"/>
      <c r="F15" s="36"/>
      <c r="G15" s="36"/>
      <c r="H15" s="36"/>
      <c r="I15" s="36"/>
      <c r="J15" s="36"/>
      <c r="K15" s="36"/>
      <c r="L15" s="36"/>
      <c r="M15" s="36"/>
    </row>
    <row r="16" spans="1:18" ht="15" hidden="1" customHeight="1">
      <c r="B16" s="36"/>
      <c r="C16" s="36"/>
      <c r="D16" s="36"/>
      <c r="E16" s="36"/>
      <c r="F16" s="36"/>
      <c r="G16" s="36"/>
      <c r="H16" s="36"/>
      <c r="I16" s="36"/>
      <c r="J16" s="36"/>
      <c r="K16" s="36"/>
      <c r="L16" s="36"/>
      <c r="M16" s="36"/>
    </row>
    <row r="17" spans="2:13" ht="15" hidden="1" customHeight="1">
      <c r="B17" s="36"/>
      <c r="C17" s="36"/>
      <c r="D17" s="36"/>
      <c r="E17" s="36"/>
      <c r="F17" s="36"/>
      <c r="G17" s="36"/>
      <c r="H17" s="36"/>
      <c r="I17" s="36"/>
      <c r="J17" s="36"/>
      <c r="K17" s="36"/>
      <c r="L17" s="36"/>
      <c r="M17" s="36"/>
    </row>
    <row r="18" spans="2:13" ht="15" hidden="1" customHeight="1">
      <c r="B18" s="36"/>
      <c r="C18" s="36"/>
      <c r="D18" s="36"/>
      <c r="E18" s="36"/>
      <c r="F18" s="36"/>
      <c r="G18" s="36"/>
      <c r="H18" s="36"/>
      <c r="I18" s="36"/>
      <c r="J18" s="36"/>
      <c r="K18" s="36"/>
      <c r="L18" s="36"/>
      <c r="M18" s="36"/>
    </row>
    <row r="19" spans="2:13" ht="15" hidden="1" customHeight="1">
      <c r="B19" s="36"/>
      <c r="C19" s="36"/>
      <c r="D19" s="36"/>
      <c r="E19" s="36"/>
      <c r="F19" s="36"/>
      <c r="G19" s="36"/>
      <c r="H19" s="36"/>
      <c r="I19" s="36"/>
      <c r="J19" s="36"/>
      <c r="K19" s="36"/>
      <c r="L19" s="36"/>
      <c r="M19" s="36"/>
    </row>
    <row r="20" spans="2:13" ht="15" hidden="1" customHeight="1">
      <c r="B20" s="36"/>
      <c r="C20" s="36"/>
      <c r="D20" s="36"/>
      <c r="E20" s="36"/>
      <c r="F20" s="36"/>
      <c r="G20" s="36"/>
      <c r="H20" s="36"/>
      <c r="I20" s="36"/>
      <c r="J20" s="36"/>
      <c r="K20" s="36"/>
      <c r="L20" s="36"/>
      <c r="M20" s="36"/>
    </row>
    <row r="21" spans="2:13" ht="15" hidden="1" customHeight="1">
      <c r="B21" s="36"/>
      <c r="C21" s="36"/>
      <c r="D21" s="36"/>
      <c r="E21" s="36"/>
      <c r="F21" s="36"/>
      <c r="G21" s="36"/>
      <c r="H21" s="36"/>
      <c r="I21" s="36"/>
      <c r="J21" s="36"/>
      <c r="K21" s="36"/>
      <c r="L21" s="36"/>
      <c r="M21" s="36"/>
    </row>
    <row r="22" spans="2:13" ht="15" hidden="1" customHeight="1">
      <c r="B22" s="36"/>
      <c r="C22" s="36"/>
      <c r="D22" s="36"/>
      <c r="E22" s="36"/>
      <c r="F22" s="36"/>
      <c r="G22" s="36"/>
      <c r="H22" s="36"/>
      <c r="I22" s="36"/>
      <c r="J22" s="36"/>
      <c r="K22" s="36"/>
      <c r="L22" s="36"/>
      <c r="M22" s="36"/>
    </row>
    <row r="23" spans="2:13" ht="15" hidden="1" customHeight="1">
      <c r="B23" s="36"/>
      <c r="C23" s="36"/>
      <c r="D23" s="36"/>
      <c r="E23" s="36"/>
      <c r="F23" s="36"/>
      <c r="G23" s="36"/>
      <c r="H23" s="36"/>
      <c r="I23" s="36"/>
      <c r="J23" s="36"/>
      <c r="K23" s="36"/>
      <c r="L23" s="36"/>
      <c r="M23" s="36"/>
    </row>
    <row r="24" spans="2:13" ht="15" hidden="1" customHeight="1">
      <c r="B24" s="36"/>
      <c r="C24" s="36"/>
      <c r="D24" s="36"/>
      <c r="E24" s="36"/>
      <c r="F24" s="36"/>
      <c r="G24" s="36"/>
      <c r="H24" s="36"/>
      <c r="I24" s="36"/>
      <c r="J24" s="36"/>
      <c r="K24" s="36"/>
      <c r="L24" s="36"/>
      <c r="M24" s="36"/>
    </row>
    <row r="25" spans="2:13" ht="15" hidden="1" customHeight="1">
      <c r="B25" s="36"/>
      <c r="C25" s="36"/>
      <c r="D25" s="36"/>
      <c r="E25" s="36"/>
      <c r="F25" s="36"/>
      <c r="G25" s="36"/>
      <c r="H25" s="36"/>
      <c r="I25" s="36"/>
      <c r="J25" s="36"/>
      <c r="K25" s="36"/>
      <c r="L25" s="36"/>
      <c r="M25" s="36"/>
    </row>
    <row r="26" spans="2:13" ht="15" hidden="1" customHeight="1">
      <c r="B26" s="36"/>
      <c r="C26" s="36"/>
      <c r="D26" s="36"/>
      <c r="E26" s="36"/>
      <c r="F26" s="36"/>
      <c r="G26" s="36"/>
      <c r="H26" s="36"/>
      <c r="I26" s="36"/>
      <c r="J26" s="36"/>
      <c r="K26" s="36"/>
      <c r="L26" s="36"/>
      <c r="M26" s="36"/>
    </row>
    <row r="27" spans="2:13" ht="15" hidden="1" customHeight="1">
      <c r="B27" s="36"/>
      <c r="C27" s="36"/>
      <c r="D27" s="36"/>
      <c r="E27" s="36"/>
      <c r="F27" s="36"/>
      <c r="G27" s="36"/>
      <c r="H27" s="36"/>
      <c r="I27" s="36"/>
      <c r="J27" s="36"/>
      <c r="K27" s="36"/>
      <c r="L27" s="36"/>
      <c r="M27" s="36"/>
    </row>
    <row r="28" spans="2:13" ht="15" hidden="1" customHeight="1">
      <c r="B28" s="36"/>
      <c r="C28" s="36"/>
      <c r="D28" s="36"/>
      <c r="E28" s="36"/>
      <c r="F28" s="36"/>
      <c r="G28" s="36"/>
      <c r="H28" s="36"/>
      <c r="I28" s="36"/>
      <c r="J28" s="36"/>
      <c r="K28" s="36"/>
      <c r="L28" s="36"/>
      <c r="M28" s="36"/>
    </row>
    <row r="29" spans="2:13" ht="15" hidden="1" customHeight="1">
      <c r="B29" s="36"/>
      <c r="C29" s="36"/>
      <c r="D29" s="36"/>
      <c r="E29" s="36"/>
      <c r="F29" s="36"/>
      <c r="G29" s="36"/>
      <c r="H29" s="36"/>
      <c r="I29" s="36"/>
      <c r="J29" s="36"/>
      <c r="K29" s="36"/>
      <c r="L29" s="36"/>
      <c r="M29" s="36"/>
    </row>
    <row r="30" spans="2:13" ht="15" hidden="1" customHeight="1">
      <c r="B30" s="36"/>
      <c r="C30" s="36"/>
      <c r="D30" s="36"/>
      <c r="E30" s="36"/>
      <c r="F30" s="36"/>
      <c r="G30" s="36"/>
      <c r="H30" s="36"/>
      <c r="I30" s="36"/>
      <c r="J30" s="36"/>
      <c r="K30" s="36"/>
      <c r="L30" s="36"/>
      <c r="M30" s="36"/>
    </row>
    <row r="31" spans="2:13" ht="15" hidden="1" customHeight="1">
      <c r="B31" s="36"/>
      <c r="C31" s="36"/>
      <c r="D31" s="36"/>
      <c r="E31" s="36"/>
      <c r="F31" s="36"/>
      <c r="G31" s="36"/>
      <c r="H31" s="36"/>
      <c r="I31" s="36"/>
      <c r="J31" s="36"/>
      <c r="K31" s="36"/>
      <c r="L31" s="36"/>
      <c r="M31" s="36"/>
    </row>
    <row r="32" spans="2:13" ht="15" hidden="1" customHeight="1">
      <c r="B32" s="36"/>
      <c r="C32" s="36"/>
      <c r="D32" s="36"/>
      <c r="E32" s="36"/>
      <c r="F32" s="36"/>
      <c r="G32" s="36"/>
      <c r="H32" s="36"/>
      <c r="I32" s="36"/>
      <c r="J32" s="36"/>
      <c r="K32" s="36"/>
      <c r="L32" s="36"/>
      <c r="M32" s="36"/>
    </row>
    <row r="33" spans="2:13" ht="15" hidden="1" customHeight="1">
      <c r="B33" s="36"/>
      <c r="C33" s="36"/>
      <c r="D33" s="36"/>
      <c r="E33" s="36"/>
      <c r="F33" s="36"/>
      <c r="G33" s="36"/>
      <c r="H33" s="36"/>
      <c r="I33" s="36"/>
      <c r="J33" s="36"/>
      <c r="K33" s="36"/>
      <c r="L33" s="36"/>
      <c r="M33" s="36"/>
    </row>
    <row r="34" spans="2:13" ht="15" hidden="1" customHeight="1">
      <c r="B34" s="36"/>
      <c r="C34" s="36"/>
      <c r="D34" s="36"/>
      <c r="E34" s="36"/>
      <c r="F34" s="36"/>
      <c r="G34" s="36"/>
      <c r="H34" s="36"/>
      <c r="I34" s="36"/>
      <c r="J34" s="36"/>
      <c r="K34" s="36"/>
      <c r="L34" s="36"/>
      <c r="M34" s="36"/>
    </row>
    <row r="35" spans="2:13" ht="15" hidden="1" customHeight="1">
      <c r="B35" s="36"/>
      <c r="C35" s="36"/>
      <c r="D35" s="36"/>
      <c r="E35" s="36"/>
      <c r="F35" s="36"/>
      <c r="G35" s="36"/>
      <c r="H35" s="36"/>
      <c r="I35" s="36"/>
      <c r="J35" s="36"/>
      <c r="K35" s="36"/>
      <c r="L35" s="36"/>
      <c r="M35" s="36"/>
    </row>
    <row r="36" spans="2:13" ht="15" hidden="1" customHeight="1">
      <c r="B36" s="36"/>
      <c r="C36" s="36"/>
      <c r="D36" s="36"/>
      <c r="E36" s="36"/>
      <c r="F36" s="36"/>
      <c r="G36" s="36"/>
      <c r="H36" s="36"/>
      <c r="I36" s="36"/>
      <c r="J36" s="36"/>
      <c r="K36" s="36"/>
      <c r="L36" s="36"/>
      <c r="M36" s="36"/>
    </row>
    <row r="37" spans="2:13" ht="15" hidden="1" customHeight="1">
      <c r="B37" s="36"/>
      <c r="C37" s="36"/>
      <c r="D37" s="36"/>
      <c r="E37" s="36"/>
      <c r="F37" s="36"/>
      <c r="G37" s="36"/>
      <c r="H37" s="36"/>
      <c r="I37" s="36"/>
      <c r="J37" s="36"/>
      <c r="K37" s="36"/>
      <c r="L37" s="36"/>
      <c r="M37" s="36"/>
    </row>
    <row r="38" spans="2:13" ht="15" hidden="1" customHeight="1">
      <c r="B38" s="36"/>
      <c r="C38" s="36"/>
      <c r="D38" s="36"/>
      <c r="E38" s="36"/>
      <c r="F38" s="36"/>
      <c r="G38" s="36"/>
      <c r="H38" s="36"/>
      <c r="I38" s="36"/>
      <c r="J38" s="36"/>
      <c r="K38" s="36"/>
      <c r="L38" s="36"/>
      <c r="M38" s="36"/>
    </row>
    <row r="39" spans="2:13" ht="15" hidden="1" customHeight="1">
      <c r="B39" s="36"/>
      <c r="C39" s="36"/>
      <c r="D39" s="36"/>
      <c r="E39" s="36"/>
      <c r="F39" s="36"/>
      <c r="G39" s="36"/>
      <c r="H39" s="36"/>
      <c r="I39" s="36"/>
      <c r="J39" s="36"/>
      <c r="K39" s="36"/>
      <c r="L39" s="36"/>
      <c r="M39" s="36"/>
    </row>
    <row r="40" spans="2:13" ht="15" hidden="1" customHeight="1">
      <c r="B40" s="36"/>
      <c r="C40" s="36"/>
      <c r="D40" s="36"/>
      <c r="E40" s="36"/>
      <c r="F40" s="36"/>
      <c r="G40" s="36"/>
      <c r="H40" s="36"/>
      <c r="I40" s="36"/>
      <c r="J40" s="36"/>
      <c r="K40" s="36"/>
      <c r="L40" s="36"/>
      <c r="M40" s="36"/>
    </row>
    <row r="41" spans="2:13" ht="15" hidden="1" customHeight="1">
      <c r="B41" s="36"/>
      <c r="C41" s="36"/>
      <c r="D41" s="36"/>
      <c r="E41" s="36"/>
      <c r="F41" s="36"/>
      <c r="G41" s="36"/>
      <c r="H41" s="36"/>
      <c r="I41" s="36"/>
      <c r="J41" s="36"/>
      <c r="K41" s="36"/>
      <c r="L41" s="36"/>
      <c r="M41" s="36"/>
    </row>
    <row r="42" spans="2:13" ht="15" hidden="1" customHeight="1">
      <c r="B42" s="36"/>
      <c r="C42" s="36"/>
      <c r="D42" s="36"/>
      <c r="E42" s="36"/>
      <c r="F42" s="36"/>
      <c r="G42" s="36"/>
      <c r="H42" s="36"/>
      <c r="I42" s="36"/>
      <c r="J42" s="36"/>
      <c r="K42" s="36"/>
      <c r="L42" s="36"/>
      <c r="M42" s="36"/>
    </row>
    <row r="43" spans="2:13" ht="15" hidden="1" customHeight="1">
      <c r="B43" s="36"/>
      <c r="C43" s="36"/>
      <c r="D43" s="36"/>
      <c r="E43" s="36"/>
      <c r="F43" s="36"/>
      <c r="G43" s="36"/>
      <c r="H43" s="36"/>
      <c r="I43" s="36"/>
      <c r="J43" s="36"/>
      <c r="K43" s="36"/>
      <c r="L43" s="36"/>
      <c r="M43" s="36"/>
    </row>
    <row r="44" spans="2:13" ht="15" hidden="1" customHeight="1">
      <c r="B44" s="36"/>
      <c r="C44" s="36"/>
      <c r="D44" s="36"/>
      <c r="E44" s="36"/>
      <c r="F44" s="36"/>
      <c r="G44" s="36"/>
      <c r="H44" s="36"/>
      <c r="I44" s="36"/>
      <c r="J44" s="36"/>
      <c r="K44" s="36"/>
      <c r="L44" s="36"/>
      <c r="M44" s="36"/>
    </row>
    <row r="45" spans="2:13" ht="15" hidden="1" customHeight="1">
      <c r="B45" s="36"/>
      <c r="C45" s="36"/>
      <c r="D45" s="36"/>
      <c r="E45" s="36"/>
      <c r="F45" s="36"/>
      <c r="G45" s="36"/>
      <c r="H45" s="36"/>
      <c r="I45" s="36"/>
      <c r="J45" s="36"/>
      <c r="K45" s="36"/>
      <c r="L45" s="36"/>
      <c r="M45" s="36"/>
    </row>
    <row r="46" spans="2:13" ht="15" hidden="1" customHeight="1">
      <c r="B46" s="36"/>
      <c r="C46" s="36"/>
      <c r="D46" s="36"/>
      <c r="E46" s="36"/>
      <c r="F46" s="36"/>
      <c r="G46" s="36"/>
      <c r="H46" s="36"/>
      <c r="I46" s="36"/>
      <c r="J46" s="36"/>
      <c r="K46" s="36"/>
      <c r="L46" s="36"/>
      <c r="M46" s="36"/>
    </row>
    <row r="47" spans="2:13" ht="15" hidden="1" customHeight="1">
      <c r="B47" s="36"/>
      <c r="C47" s="36"/>
      <c r="D47" s="36"/>
      <c r="E47" s="36"/>
      <c r="F47" s="36"/>
      <c r="G47" s="36"/>
      <c r="H47" s="36"/>
      <c r="I47" s="36"/>
      <c r="J47" s="36"/>
      <c r="K47" s="36"/>
      <c r="L47" s="36"/>
      <c r="M47" s="36"/>
    </row>
    <row r="48" spans="2:13" ht="15" hidden="1" customHeight="1">
      <c r="B48" s="36"/>
      <c r="C48" s="36"/>
      <c r="D48" s="36"/>
      <c r="E48" s="36"/>
      <c r="F48" s="36"/>
      <c r="G48" s="36"/>
      <c r="H48" s="36"/>
      <c r="I48" s="36"/>
      <c r="J48" s="36"/>
      <c r="K48" s="36"/>
      <c r="L48" s="36"/>
      <c r="M48" s="36"/>
    </row>
    <row r="49" spans="2:13" ht="15" hidden="1" customHeight="1">
      <c r="B49" s="36"/>
      <c r="C49" s="36"/>
      <c r="D49" s="36"/>
      <c r="E49" s="36"/>
      <c r="F49" s="36"/>
      <c r="G49" s="36"/>
      <c r="H49" s="36"/>
      <c r="I49" s="36"/>
      <c r="J49" s="36"/>
      <c r="K49" s="36"/>
      <c r="L49" s="36"/>
      <c r="M49" s="36"/>
    </row>
    <row r="50" spans="2:13" hidden="1">
      <c r="B50" s="36"/>
      <c r="C50" s="36"/>
      <c r="D50" s="36"/>
      <c r="E50" s="36"/>
      <c r="F50" s="36"/>
      <c r="G50" s="36"/>
      <c r="H50" s="36"/>
      <c r="I50" s="36"/>
      <c r="J50" s="36"/>
      <c r="K50" s="36"/>
      <c r="L50" s="36"/>
      <c r="M50" s="36"/>
    </row>
  </sheetData>
  <sheetProtection algorithmName="SHA-512" hashValue="7Xt/r3KbaGECoJk/VHTiQvxfCVmgMy35Hdq8HHs5CFtDwYkLhUP+J9UGqIVMc1miHqY8bP6Ze5cj59aN4U2MPg==" saltValue="PPLwf/Du2W8LmyuqiGHm0Q==" spinCount="100000" sheet="1" objects="1" scenarios="1"/>
  <mergeCells count="4">
    <mergeCell ref="B5:H5"/>
    <mergeCell ref="B8:L8"/>
    <mergeCell ref="B12:L12"/>
    <mergeCell ref="B10:C10"/>
  </mergeCells>
  <pageMargins left="0.75" right="0.75" top="1" bottom="1" header="0.5" footer="0.5"/>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tint="-0.249977111117893"/>
  </sheetPr>
  <dimension ref="A1:G53"/>
  <sheetViews>
    <sheetView showRuler="0" workbookViewId="0"/>
  </sheetViews>
  <sheetFormatPr defaultColWidth="0" defaultRowHeight="12.5" zeroHeight="1"/>
  <cols>
    <col min="1" max="1" width="3" style="28" customWidth="1"/>
    <col min="2" max="2" width="31.453125" style="28" customWidth="1"/>
    <col min="3" max="3" width="89.453125" style="28" customWidth="1"/>
    <col min="4" max="4" width="6.54296875" style="28" customWidth="1"/>
    <col min="5" max="22" width="13.7265625" style="28" hidden="1" customWidth="1"/>
    <col min="23" max="16384" width="13.7265625" style="28" hidden="1"/>
  </cols>
  <sheetData>
    <row r="1" spans="1:7" ht="15" customHeight="1">
      <c r="A1" s="36"/>
      <c r="B1" s="36"/>
      <c r="C1" s="36"/>
      <c r="D1" s="36"/>
    </row>
    <row r="2" spans="1:7" ht="74.150000000000006" customHeight="1">
      <c r="A2" s="36"/>
      <c r="B2" s="31"/>
      <c r="C2" s="41" t="s">
        <v>1</v>
      </c>
      <c r="D2" s="38"/>
    </row>
    <row r="3" spans="1:7" ht="15" customHeight="1">
      <c r="A3" s="36"/>
      <c r="B3" s="31"/>
      <c r="C3" s="31"/>
      <c r="D3" s="36"/>
    </row>
    <row r="4" spans="1:7" ht="15" customHeight="1">
      <c r="A4" s="36"/>
      <c r="B4" s="779" t="s">
        <v>697</v>
      </c>
      <c r="C4" s="779"/>
      <c r="D4" s="36"/>
    </row>
    <row r="5" spans="1:7" ht="15" customHeight="1">
      <c r="A5" s="36"/>
      <c r="B5" s="779"/>
      <c r="C5" s="779"/>
      <c r="D5" s="36"/>
    </row>
    <row r="6" spans="1:7" ht="15" customHeight="1">
      <c r="A6" s="36"/>
      <c r="B6" s="36"/>
      <c r="C6" s="36"/>
      <c r="D6" s="36"/>
    </row>
    <row r="7" spans="1:7" ht="15" customHeight="1">
      <c r="A7" s="36"/>
      <c r="B7" s="36"/>
      <c r="C7" s="36"/>
      <c r="D7" s="36"/>
    </row>
    <row r="8" spans="1:7" ht="15" customHeight="1" thickBot="1">
      <c r="A8" s="36"/>
      <c r="B8" s="287" t="s">
        <v>112</v>
      </c>
      <c r="C8" s="813" t="s">
        <v>113</v>
      </c>
      <c r="D8" s="813"/>
      <c r="E8" s="813"/>
      <c r="F8" s="813"/>
      <c r="G8" s="813"/>
    </row>
    <row r="9" spans="1:7" ht="15" customHeight="1">
      <c r="A9" s="36"/>
      <c r="B9" s="849" t="s">
        <v>22</v>
      </c>
      <c r="C9" s="68" t="s">
        <v>1521</v>
      </c>
      <c r="D9" s="36"/>
    </row>
    <row r="10" spans="1:7" ht="15" customHeight="1">
      <c r="A10" s="36"/>
      <c r="B10" s="850"/>
      <c r="C10" s="69" t="s">
        <v>1522</v>
      </c>
      <c r="D10" s="36"/>
    </row>
    <row r="11" spans="1:7" ht="15" customHeight="1">
      <c r="A11" s="36"/>
      <c r="B11" s="851" t="s">
        <v>23</v>
      </c>
      <c r="C11" s="70" t="s">
        <v>1523</v>
      </c>
      <c r="D11" s="36"/>
    </row>
    <row r="12" spans="1:7" ht="15" customHeight="1">
      <c r="A12" s="36"/>
      <c r="B12" s="852"/>
      <c r="C12" s="33" t="s">
        <v>1524</v>
      </c>
      <c r="D12" s="36"/>
    </row>
    <row r="13" spans="1:7" ht="15" customHeight="1">
      <c r="A13" s="36"/>
      <c r="B13" s="852"/>
      <c r="C13" s="33" t="s">
        <v>1525</v>
      </c>
      <c r="D13" s="36"/>
    </row>
    <row r="14" spans="1:7" ht="15" customHeight="1">
      <c r="A14" s="36"/>
      <c r="B14" s="852"/>
      <c r="C14" s="33" t="s">
        <v>1526</v>
      </c>
      <c r="D14" s="36"/>
    </row>
    <row r="15" spans="1:7" ht="15" customHeight="1">
      <c r="A15" s="36"/>
      <c r="B15" s="852"/>
      <c r="C15" s="69" t="s">
        <v>1527</v>
      </c>
      <c r="D15" s="36"/>
    </row>
    <row r="16" spans="1:7" ht="15" customHeight="1">
      <c r="A16" s="36"/>
      <c r="B16" s="851" t="s">
        <v>24</v>
      </c>
      <c r="C16" s="70" t="s">
        <v>1528</v>
      </c>
      <c r="D16" s="36"/>
    </row>
    <row r="17" spans="1:4" ht="15" customHeight="1">
      <c r="A17" s="36"/>
      <c r="B17" s="852"/>
      <c r="C17" s="33" t="s">
        <v>1529</v>
      </c>
      <c r="D17" s="36"/>
    </row>
    <row r="18" spans="1:4" ht="15" customHeight="1">
      <c r="A18" s="36"/>
      <c r="B18" s="852"/>
      <c r="C18" s="33" t="s">
        <v>1530</v>
      </c>
      <c r="D18" s="36"/>
    </row>
    <row r="19" spans="1:4" ht="15" customHeight="1">
      <c r="A19" s="36"/>
      <c r="B19" s="852"/>
      <c r="C19" s="33" t="s">
        <v>1531</v>
      </c>
      <c r="D19" s="36"/>
    </row>
    <row r="20" spans="1:4" ht="15" customHeight="1">
      <c r="A20" s="36"/>
      <c r="B20" s="850"/>
      <c r="C20" s="69" t="s">
        <v>1532</v>
      </c>
      <c r="D20" s="36"/>
    </row>
    <row r="21" spans="1:4" ht="15" customHeight="1">
      <c r="A21" s="36"/>
      <c r="B21" s="851" t="s">
        <v>25</v>
      </c>
      <c r="C21" s="70" t="s">
        <v>1533</v>
      </c>
      <c r="D21" s="36"/>
    </row>
    <row r="22" spans="1:4" ht="15" customHeight="1">
      <c r="A22" s="36"/>
      <c r="B22" s="852"/>
      <c r="C22" s="33" t="s">
        <v>1534</v>
      </c>
      <c r="D22" s="36"/>
    </row>
    <row r="23" spans="1:4" ht="15" customHeight="1">
      <c r="A23" s="36"/>
      <c r="B23" s="852"/>
      <c r="C23" s="33" t="s">
        <v>1535</v>
      </c>
      <c r="D23" s="36"/>
    </row>
    <row r="24" spans="1:4" ht="15" customHeight="1">
      <c r="A24" s="36"/>
      <c r="B24" s="852"/>
      <c r="C24" s="33" t="s">
        <v>1536</v>
      </c>
      <c r="D24" s="36"/>
    </row>
    <row r="25" spans="1:4" ht="15" customHeight="1">
      <c r="A25" s="36"/>
      <c r="B25" s="852"/>
      <c r="C25" s="33" t="s">
        <v>1537</v>
      </c>
      <c r="D25" s="36"/>
    </row>
    <row r="26" spans="1:4" ht="15" customHeight="1">
      <c r="A26" s="36"/>
      <c r="B26" s="894"/>
      <c r="C26" s="71" t="s">
        <v>1538</v>
      </c>
      <c r="D26" s="36"/>
    </row>
    <row r="27" spans="1:4" ht="15" customHeight="1">
      <c r="A27" s="36"/>
      <c r="B27" s="47"/>
      <c r="C27" s="47"/>
      <c r="D27" s="36"/>
    </row>
    <row r="28" spans="1:4" ht="15" hidden="1" customHeight="1"/>
    <row r="29" spans="1:4" ht="15" hidden="1" customHeight="1"/>
    <row r="30" spans="1:4" ht="15" hidden="1" customHeight="1"/>
    <row r="31" spans="1:4" ht="15" hidden="1" customHeight="1"/>
    <row r="32" spans="1:4"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sheetData>
  <sheetProtection algorithmName="SHA-512" hashValue="f4gy+IKUhl8z5QFQ38KVS5TeWRomwCCW1FRVornzPtlOTnzMODSiYMeTT3YcA6D5b/+vExzsidBLFLnxpSjO/g==" saltValue="gQfRp97bJQ49VUs8ppZZvg==" spinCount="100000" sheet="1" objects="1" scenarios="1"/>
  <mergeCells count="6">
    <mergeCell ref="B4:C5"/>
    <mergeCell ref="B9:B10"/>
    <mergeCell ref="B11:B15"/>
    <mergeCell ref="B16:B20"/>
    <mergeCell ref="B21:B26"/>
    <mergeCell ref="C8:G8"/>
  </mergeCells>
  <hyperlinks>
    <hyperlink ref="B9:B10" location="Landholdings!A1" display="Landholdings" xr:uid="{5C9592DF-2213-4DAC-BF43-EB25797A8949}"/>
    <hyperlink ref="B11:B15" location="Biodiversity!A1" display="Biodiversity" xr:uid="{980D0F12-8021-4D66-96B6-54883F9EA5E6}"/>
    <hyperlink ref="B16:B20" location="Water!A1" display="Water" xr:uid="{708DAD19-05C8-469D-887A-66E6330DDA40}"/>
    <hyperlink ref="B21:B26" location="'Pollution and tailings'!A1" display="Pollution and tailings management" xr:uid="{CFF5F101-1C4B-494D-BA4A-35D66F210B4A}"/>
  </hyperlinks>
  <pageMargins left="0.75" right="0.75" top="1" bottom="1" header="0.5" footer="0.5"/>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66BF9A"/>
  </sheetPr>
  <dimension ref="A1:AD64"/>
  <sheetViews>
    <sheetView showRuler="0" workbookViewId="0"/>
  </sheetViews>
  <sheetFormatPr defaultColWidth="0" defaultRowHeight="12.5" zeroHeight="1"/>
  <cols>
    <col min="1" max="1" width="4.26953125" style="28" customWidth="1"/>
    <col min="2" max="2" width="54.7265625" style="36" customWidth="1"/>
    <col min="3" max="3" width="18.1796875" style="36" customWidth="1"/>
    <col min="4" max="4" width="17.26953125" style="36" customWidth="1"/>
    <col min="5" max="5" width="18.54296875" style="36" customWidth="1"/>
    <col min="6" max="6" width="17.26953125" style="36" customWidth="1"/>
    <col min="7" max="7" width="18.54296875" style="36" customWidth="1"/>
    <col min="8" max="8" width="18.7265625" style="36" customWidth="1"/>
    <col min="9" max="9" width="18.81640625" style="36" customWidth="1"/>
    <col min="10" max="10" width="19.54296875" style="36" customWidth="1"/>
    <col min="11" max="11" width="22.453125" style="36" customWidth="1"/>
    <col min="12" max="12" width="21.81640625" style="36" customWidth="1"/>
    <col min="13" max="13" width="6" style="36" customWidth="1"/>
    <col min="14" max="15" width="20.1796875" style="28" hidden="1" customWidth="1"/>
    <col min="16" max="16" width="21.81640625" style="28" hidden="1" customWidth="1"/>
    <col min="17" max="17" width="24.453125" style="28" hidden="1" customWidth="1"/>
    <col min="18" max="29" width="13.7265625" style="28" hidden="1" customWidth="1"/>
    <col min="30" max="30" width="0" style="28" hidden="1" customWidth="1"/>
    <col min="31" max="16384" width="13.7265625" style="28" hidden="1"/>
  </cols>
  <sheetData>
    <row r="1" spans="1:17" ht="15" customHeight="1">
      <c r="A1" s="31"/>
      <c r="B1" s="31"/>
      <c r="D1" s="31"/>
      <c r="E1" s="31"/>
      <c r="F1" s="31"/>
      <c r="G1" s="31"/>
      <c r="I1" s="31"/>
      <c r="J1" s="31"/>
      <c r="K1" s="31"/>
    </row>
    <row r="2" spans="1:17" ht="74.150000000000006" customHeight="1">
      <c r="A2" s="31"/>
      <c r="B2" s="31"/>
      <c r="D2" s="31"/>
      <c r="E2" s="31"/>
      <c r="F2" s="31"/>
      <c r="G2" s="31"/>
      <c r="I2" s="31"/>
      <c r="J2" s="151"/>
      <c r="K2" s="41" t="s">
        <v>1</v>
      </c>
      <c r="P2" s="30"/>
      <c r="Q2" s="30"/>
    </row>
    <row r="3" spans="1:17" ht="15" customHeight="1">
      <c r="A3" s="31"/>
      <c r="B3" s="31"/>
      <c r="D3" s="31"/>
      <c r="E3" s="31"/>
      <c r="F3" s="31"/>
      <c r="G3" s="31"/>
      <c r="I3" s="31"/>
      <c r="J3" s="31"/>
      <c r="K3" s="31"/>
    </row>
    <row r="4" spans="1:17" ht="15" customHeight="1">
      <c r="A4" s="31"/>
      <c r="B4" s="779" t="s">
        <v>22</v>
      </c>
      <c r="C4" s="783"/>
      <c r="D4" s="779"/>
      <c r="E4" s="31" t="s">
        <v>698</v>
      </c>
      <c r="F4" s="31"/>
      <c r="G4" s="31"/>
      <c r="I4" s="31"/>
      <c r="J4" s="31"/>
      <c r="K4" s="31"/>
    </row>
    <row r="5" spans="1:17" ht="15" customHeight="1">
      <c r="A5" s="31"/>
      <c r="B5" s="779"/>
      <c r="C5" s="783"/>
      <c r="D5" s="779"/>
      <c r="E5" s="31"/>
      <c r="F5" s="31"/>
      <c r="G5" s="31"/>
      <c r="I5" s="31"/>
      <c r="J5" s="31"/>
      <c r="K5" s="31"/>
    </row>
    <row r="6" spans="1:17" ht="15" customHeight="1">
      <c r="A6" s="31"/>
      <c r="B6" s="31"/>
      <c r="D6" s="31"/>
      <c r="E6" s="31"/>
      <c r="F6" s="31"/>
      <c r="G6" s="31"/>
      <c r="I6" s="31"/>
      <c r="J6" s="31"/>
      <c r="K6" s="31"/>
    </row>
    <row r="7" spans="1:17" ht="15" customHeight="1">
      <c r="A7" s="31"/>
      <c r="B7" s="792" t="s">
        <v>699</v>
      </c>
      <c r="C7" s="783"/>
      <c r="D7" s="792"/>
      <c r="E7" s="792"/>
      <c r="F7" s="792"/>
      <c r="G7" s="792"/>
      <c r="H7" s="783"/>
      <c r="I7" s="31"/>
      <c r="J7" s="31"/>
      <c r="K7" s="31"/>
    </row>
    <row r="8" spans="1:17" ht="15" customHeight="1">
      <c r="A8" s="31"/>
      <c r="B8" s="31"/>
      <c r="D8" s="31"/>
      <c r="E8" s="31"/>
      <c r="F8" s="31"/>
      <c r="G8" s="31"/>
      <c r="I8" s="31"/>
      <c r="J8" s="31"/>
      <c r="K8" s="31"/>
    </row>
    <row r="9" spans="1:17" ht="15" customHeight="1">
      <c r="A9" s="36"/>
    </row>
    <row r="10" spans="1:17" ht="15" customHeight="1">
      <c r="A10" s="31"/>
      <c r="B10" s="310" t="s">
        <v>700</v>
      </c>
      <c r="C10" s="310"/>
      <c r="D10" s="310"/>
      <c r="E10" s="31"/>
      <c r="F10" s="31"/>
      <c r="G10" s="31"/>
      <c r="I10" s="31"/>
      <c r="J10" s="31"/>
      <c r="K10" s="31"/>
    </row>
    <row r="11" spans="1:17" ht="15" customHeight="1">
      <c r="A11" s="31"/>
      <c r="B11" s="31"/>
      <c r="D11" s="31"/>
      <c r="E11" s="31"/>
      <c r="F11" s="31"/>
      <c r="G11" s="31"/>
      <c r="I11" s="31"/>
      <c r="J11" s="31"/>
      <c r="K11" s="31"/>
    </row>
    <row r="12" spans="1:17" ht="15" customHeight="1">
      <c r="A12" s="31"/>
      <c r="B12" s="31"/>
      <c r="D12" s="31"/>
      <c r="E12" s="31"/>
      <c r="F12" s="31"/>
      <c r="G12" s="31"/>
      <c r="I12" s="31"/>
      <c r="J12" s="31"/>
      <c r="K12" s="31"/>
    </row>
    <row r="13" spans="1:17" ht="15" customHeight="1">
      <c r="A13" s="31"/>
      <c r="B13" s="286" t="s">
        <v>701</v>
      </c>
      <c r="C13" s="292" t="s">
        <v>118</v>
      </c>
      <c r="D13" s="292" t="s">
        <v>119</v>
      </c>
      <c r="E13" s="292" t="s">
        <v>120</v>
      </c>
      <c r="F13" s="292" t="s">
        <v>121</v>
      </c>
      <c r="G13" s="292" t="s">
        <v>122</v>
      </c>
      <c r="H13" s="31"/>
      <c r="J13" s="31"/>
      <c r="K13" s="31"/>
      <c r="L13" s="31"/>
      <c r="M13" s="31"/>
      <c r="N13" s="27"/>
    </row>
    <row r="14" spans="1:17" ht="27.65" customHeight="1">
      <c r="A14" s="31"/>
      <c r="B14" s="55" t="s">
        <v>702</v>
      </c>
      <c r="C14" s="145">
        <v>550167</v>
      </c>
      <c r="D14" s="73">
        <v>555202</v>
      </c>
      <c r="E14" s="73">
        <v>607782</v>
      </c>
      <c r="F14" s="73">
        <v>602057</v>
      </c>
      <c r="G14" s="73">
        <v>658005</v>
      </c>
      <c r="H14" s="31"/>
    </row>
    <row r="15" spans="1:17" ht="15.75" customHeight="1">
      <c r="A15" s="31"/>
      <c r="B15" s="57" t="s">
        <v>703</v>
      </c>
      <c r="C15" s="210">
        <v>17741</v>
      </c>
      <c r="D15" s="103">
        <v>18231</v>
      </c>
      <c r="E15" s="103">
        <v>18623</v>
      </c>
      <c r="F15" s="103">
        <v>18017</v>
      </c>
      <c r="G15" s="103">
        <v>17312</v>
      </c>
      <c r="H15" s="31"/>
      <c r="I15" s="31"/>
      <c r="J15" s="31"/>
      <c r="K15" s="31"/>
      <c r="L15" s="31"/>
      <c r="M15" s="31"/>
      <c r="N15" s="27"/>
    </row>
    <row r="16" spans="1:17" ht="15.75" customHeight="1">
      <c r="A16" s="31"/>
      <c r="B16" s="57" t="s">
        <v>704</v>
      </c>
      <c r="C16" s="210">
        <v>10997</v>
      </c>
      <c r="D16" s="103">
        <v>11769</v>
      </c>
      <c r="E16" s="103">
        <v>12297</v>
      </c>
      <c r="F16" s="103">
        <v>12106</v>
      </c>
      <c r="G16" s="103">
        <v>11734</v>
      </c>
      <c r="H16" s="31"/>
      <c r="I16" s="31"/>
      <c r="J16" s="31"/>
      <c r="K16" s="31"/>
      <c r="L16" s="31"/>
      <c r="M16" s="31"/>
      <c r="N16" s="27"/>
    </row>
    <row r="17" spans="1:30" ht="15.75" customHeight="1">
      <c r="A17" s="31"/>
      <c r="B17" s="57" t="s">
        <v>705</v>
      </c>
      <c r="C17" s="210">
        <v>6745</v>
      </c>
      <c r="D17" s="103">
        <v>6462</v>
      </c>
      <c r="E17" s="103">
        <v>6327</v>
      </c>
      <c r="F17" s="103">
        <v>5911</v>
      </c>
      <c r="G17" s="103">
        <v>5578</v>
      </c>
      <c r="H17" s="31"/>
      <c r="I17" s="31"/>
      <c r="J17" s="31"/>
      <c r="K17" s="31"/>
      <c r="L17" s="31"/>
      <c r="M17" s="31"/>
      <c r="N17" s="27"/>
    </row>
    <row r="18" spans="1:30" ht="27.65" customHeight="1">
      <c r="A18" s="31"/>
      <c r="B18" s="57" t="s">
        <v>706</v>
      </c>
      <c r="C18" s="220">
        <f>C17/C15</f>
        <v>0.38019277380080041</v>
      </c>
      <c r="D18" s="439">
        <v>0.35399999999999998</v>
      </c>
      <c r="E18" s="439">
        <v>0.34</v>
      </c>
      <c r="F18" s="439">
        <v>0.32800000000000001</v>
      </c>
      <c r="G18" s="439">
        <v>0.32200000000000001</v>
      </c>
      <c r="H18" s="31"/>
      <c r="I18" s="31"/>
      <c r="J18" s="31"/>
      <c r="K18" s="31"/>
      <c r="L18" s="31"/>
      <c r="M18" s="31"/>
      <c r="N18" s="27"/>
    </row>
    <row r="19" spans="1:30" ht="15.75" customHeight="1">
      <c r="A19" s="31"/>
      <c r="B19" s="57" t="s">
        <v>707</v>
      </c>
      <c r="C19" s="210">
        <v>736</v>
      </c>
      <c r="D19" s="103">
        <v>175</v>
      </c>
      <c r="E19" s="103">
        <v>191</v>
      </c>
      <c r="F19" s="103">
        <v>372</v>
      </c>
      <c r="G19" s="103">
        <v>222</v>
      </c>
      <c r="H19" s="31"/>
    </row>
    <row r="20" spans="1:30" ht="15.75" customHeight="1">
      <c r="A20" s="31"/>
      <c r="B20" s="57" t="s">
        <v>708</v>
      </c>
      <c r="C20" s="210">
        <v>394</v>
      </c>
      <c r="D20" s="103">
        <v>221</v>
      </c>
      <c r="E20" s="103">
        <v>416</v>
      </c>
      <c r="F20" s="103">
        <v>333</v>
      </c>
      <c r="G20" s="103">
        <v>276</v>
      </c>
      <c r="H20" s="31"/>
    </row>
    <row r="21" spans="1:30" ht="15.75" customHeight="1">
      <c r="A21" s="31"/>
      <c r="B21" s="61" t="s">
        <v>1260</v>
      </c>
      <c r="C21" s="147">
        <v>4684</v>
      </c>
      <c r="D21" s="456">
        <v>6442</v>
      </c>
      <c r="E21" s="75">
        <v>3270</v>
      </c>
      <c r="F21" s="75">
        <v>3270</v>
      </c>
      <c r="G21" s="75">
        <v>1947</v>
      </c>
      <c r="H21" s="31"/>
    </row>
    <row r="22" spans="1:30" ht="8.15" customHeight="1">
      <c r="A22" s="36"/>
      <c r="B22" s="452"/>
      <c r="C22" s="452"/>
      <c r="D22" s="452"/>
      <c r="E22" s="452"/>
      <c r="F22" s="452"/>
      <c r="G22" s="452"/>
    </row>
    <row r="23" spans="1:30" ht="15" customHeight="1">
      <c r="A23" s="31"/>
      <c r="B23" s="822" t="s">
        <v>709</v>
      </c>
      <c r="C23" s="826"/>
      <c r="D23" s="822"/>
      <c r="E23" s="822"/>
      <c r="F23" s="822"/>
      <c r="G23" s="822"/>
      <c r="I23" s="31"/>
      <c r="J23" s="31"/>
      <c r="K23" s="31"/>
    </row>
    <row r="24" spans="1:30" ht="15" customHeight="1">
      <c r="A24" s="31"/>
      <c r="B24" s="31"/>
      <c r="C24" s="31"/>
      <c r="D24" s="311">
        <f>C15/C14</f>
        <v>3.2246572404379031E-2</v>
      </c>
      <c r="E24" s="311">
        <f>C21/C14</f>
        <v>8.5137785436058509E-3</v>
      </c>
      <c r="F24" s="31"/>
      <c r="G24" s="31"/>
      <c r="I24" s="31"/>
      <c r="J24" s="31"/>
      <c r="K24" s="31"/>
    </row>
    <row r="25" spans="1:30" ht="15" customHeight="1">
      <c r="A25" s="31"/>
      <c r="B25" s="31"/>
      <c r="D25" s="31"/>
      <c r="E25" s="31"/>
      <c r="F25" s="31"/>
      <c r="G25" s="31"/>
      <c r="I25" s="31"/>
      <c r="J25" s="31"/>
      <c r="K25" s="31"/>
    </row>
    <row r="26" spans="1:30" ht="15" customHeight="1">
      <c r="A26" s="31"/>
      <c r="B26" s="34"/>
      <c r="C26" s="66"/>
      <c r="D26" s="453"/>
      <c r="E26" s="847" t="s">
        <v>703</v>
      </c>
      <c r="F26" s="825"/>
      <c r="G26" s="846"/>
      <c r="H26" s="847" t="s">
        <v>710</v>
      </c>
      <c r="I26" s="846"/>
      <c r="J26" s="825" t="s">
        <v>711</v>
      </c>
      <c r="K26" s="825"/>
      <c r="L26" s="825"/>
      <c r="M26" s="31"/>
      <c r="N26" s="27"/>
    </row>
    <row r="27" spans="1:30" ht="47.25" customHeight="1" thickBot="1">
      <c r="A27" s="31"/>
      <c r="B27" s="382" t="s">
        <v>1350</v>
      </c>
      <c r="C27" s="382" t="s">
        <v>712</v>
      </c>
      <c r="D27" s="328" t="s">
        <v>713</v>
      </c>
      <c r="E27" s="462" t="s">
        <v>703</v>
      </c>
      <c r="F27" s="328" t="s">
        <v>705</v>
      </c>
      <c r="G27" s="463" t="s">
        <v>710</v>
      </c>
      <c r="H27" s="462" t="s">
        <v>714</v>
      </c>
      <c r="I27" s="463" t="s">
        <v>715</v>
      </c>
      <c r="J27" s="328" t="s">
        <v>716</v>
      </c>
      <c r="K27" s="328" t="s">
        <v>717</v>
      </c>
      <c r="L27" s="328" t="s">
        <v>718</v>
      </c>
      <c r="M27" s="31"/>
    </row>
    <row r="28" spans="1:30" ht="15" customHeight="1">
      <c r="A28" s="27"/>
      <c r="B28" s="2" t="s">
        <v>719</v>
      </c>
      <c r="C28" s="457">
        <f>SUM(C29:C31)</f>
        <v>521916</v>
      </c>
      <c r="D28" s="459">
        <f t="shared" ref="D28:D38" si="0">E28/C28</f>
        <v>3.1181262885215246E-2</v>
      </c>
      <c r="E28" s="464">
        <f>SUM(E29:E31)</f>
        <v>16274</v>
      </c>
      <c r="F28" s="457">
        <f>SUM(F29:F31)</f>
        <v>6676</v>
      </c>
      <c r="G28" s="465">
        <f>SUM(G29:G31)</f>
        <v>9598</v>
      </c>
      <c r="H28" s="464">
        <f>SUM(H29:H31)</f>
        <v>5343</v>
      </c>
      <c r="I28" s="465">
        <f>SUM(I29:I31)</f>
        <v>4255</v>
      </c>
      <c r="J28" s="459">
        <f t="shared" ref="J28:J37" si="1">F28/E28</f>
        <v>0.41022489861128181</v>
      </c>
      <c r="K28" s="459">
        <f t="shared" ref="K28:K38" si="2">H28/E28</f>
        <v>0.32831510384662654</v>
      </c>
      <c r="L28" s="459">
        <f t="shared" ref="L28:L38" si="3">I28/E28</f>
        <v>0.2614599975420917</v>
      </c>
      <c r="M28" s="27"/>
      <c r="AD28" s="221">
        <f t="shared" ref="AD28:AD38" si="4">L28+K28</f>
        <v>0.58977510138871825</v>
      </c>
    </row>
    <row r="29" spans="1:30" ht="15" customHeight="1">
      <c r="A29" s="31"/>
      <c r="B29" s="57" t="s">
        <v>48</v>
      </c>
      <c r="C29" s="88">
        <v>13215</v>
      </c>
      <c r="D29" s="332">
        <f t="shared" si="0"/>
        <v>0.46023458191449113</v>
      </c>
      <c r="E29" s="466">
        <f>F29+G29</f>
        <v>6082</v>
      </c>
      <c r="F29" s="88">
        <v>1861</v>
      </c>
      <c r="G29" s="467">
        <v>4221</v>
      </c>
      <c r="H29" s="466">
        <v>1658</v>
      </c>
      <c r="I29" s="467">
        <f>G29-H29</f>
        <v>2563</v>
      </c>
      <c r="J29" s="332">
        <f t="shared" si="1"/>
        <v>0.30598487339690889</v>
      </c>
      <c r="K29" s="332">
        <f t="shared" si="2"/>
        <v>0.27260769483722458</v>
      </c>
      <c r="L29" s="332">
        <f t="shared" si="3"/>
        <v>0.42140743176586648</v>
      </c>
      <c r="M29" s="31"/>
      <c r="AD29" s="221">
        <f t="shared" si="4"/>
        <v>0.69401512660309106</v>
      </c>
    </row>
    <row r="30" spans="1:30" ht="15" customHeight="1">
      <c r="A30" s="31"/>
      <c r="B30" s="57" t="s">
        <v>53</v>
      </c>
      <c r="C30" s="88">
        <v>121692</v>
      </c>
      <c r="D30" s="332">
        <f t="shared" si="0"/>
        <v>6.7383229793248527E-3</v>
      </c>
      <c r="E30" s="466">
        <v>820</v>
      </c>
      <c r="F30" s="332">
        <v>0</v>
      </c>
      <c r="G30" s="467">
        <f>E30-F30</f>
        <v>820</v>
      </c>
      <c r="H30" s="466">
        <v>820</v>
      </c>
      <c r="I30" s="467">
        <f>G30-H30</f>
        <v>0</v>
      </c>
      <c r="J30" s="332">
        <f t="shared" si="1"/>
        <v>0</v>
      </c>
      <c r="K30" s="332">
        <f t="shared" si="2"/>
        <v>1</v>
      </c>
      <c r="L30" s="332">
        <f t="shared" si="3"/>
        <v>0</v>
      </c>
      <c r="M30" s="31"/>
      <c r="AD30" s="221">
        <f t="shared" si="4"/>
        <v>1</v>
      </c>
    </row>
    <row r="31" spans="1:30" ht="15" customHeight="1">
      <c r="A31" s="31"/>
      <c r="B31" s="57" t="s">
        <v>189</v>
      </c>
      <c r="C31" s="88">
        <f>384523+2486</f>
        <v>387009</v>
      </c>
      <c r="D31" s="332">
        <f t="shared" si="0"/>
        <v>2.421649108935451E-2</v>
      </c>
      <c r="E31" s="466">
        <v>9372</v>
      </c>
      <c r="F31" s="88">
        <v>4815</v>
      </c>
      <c r="G31" s="467">
        <v>4557</v>
      </c>
      <c r="H31" s="466">
        <v>2865</v>
      </c>
      <c r="I31" s="467">
        <f>G31-H31</f>
        <v>1692</v>
      </c>
      <c r="J31" s="332">
        <f t="shared" si="1"/>
        <v>0.51376440460947503</v>
      </c>
      <c r="K31" s="332">
        <f t="shared" si="2"/>
        <v>0.30569782330345713</v>
      </c>
      <c r="L31" s="332">
        <f t="shared" si="3"/>
        <v>0.18053777208706787</v>
      </c>
      <c r="M31" s="31"/>
      <c r="AD31" s="221">
        <f t="shared" si="4"/>
        <v>0.48623559539052497</v>
      </c>
    </row>
    <row r="32" spans="1:30" ht="15" customHeight="1">
      <c r="A32" s="31"/>
      <c r="B32" s="3" t="s">
        <v>438</v>
      </c>
      <c r="C32" s="458">
        <f>SUM(C33:C35)</f>
        <v>3695</v>
      </c>
      <c r="D32" s="460">
        <f t="shared" si="0"/>
        <v>0.33151285520974288</v>
      </c>
      <c r="E32" s="468">
        <f>SUM(E33:E35)</f>
        <v>1224.94</v>
      </c>
      <c r="F32" s="458">
        <f>SUM(F33:F35)</f>
        <v>64</v>
      </c>
      <c r="G32" s="469">
        <f>SUM(G33:G35)</f>
        <v>1160.94</v>
      </c>
      <c r="H32" s="468">
        <f>SUM(H33:H35)</f>
        <v>950</v>
      </c>
      <c r="I32" s="469">
        <f>SUM(I33:I35)</f>
        <v>210.94</v>
      </c>
      <c r="J32" s="460">
        <f t="shared" si="1"/>
        <v>5.2247457018302933E-2</v>
      </c>
      <c r="K32" s="460">
        <f t="shared" si="2"/>
        <v>0.77554819011543419</v>
      </c>
      <c r="L32" s="460">
        <f t="shared" si="3"/>
        <v>0.17220435286626282</v>
      </c>
      <c r="M32" s="31"/>
      <c r="AD32" s="221">
        <f t="shared" si="4"/>
        <v>0.94775254298169698</v>
      </c>
    </row>
    <row r="33" spans="1:30" ht="15" customHeight="1">
      <c r="A33" s="31"/>
      <c r="B33" s="57" t="s">
        <v>54</v>
      </c>
      <c r="C33" s="88">
        <v>158</v>
      </c>
      <c r="D33" s="332">
        <f t="shared" si="0"/>
        <v>1</v>
      </c>
      <c r="E33" s="466">
        <v>158</v>
      </c>
      <c r="F33" s="88">
        <v>0</v>
      </c>
      <c r="G33" s="467">
        <f>E33-F33</f>
        <v>158</v>
      </c>
      <c r="H33" s="466">
        <v>107</v>
      </c>
      <c r="I33" s="467">
        <f>G33-H33</f>
        <v>51</v>
      </c>
      <c r="J33" s="332">
        <f t="shared" si="1"/>
        <v>0</v>
      </c>
      <c r="K33" s="332">
        <f t="shared" si="2"/>
        <v>0.67721518987341767</v>
      </c>
      <c r="L33" s="332">
        <f t="shared" si="3"/>
        <v>0.32278481012658228</v>
      </c>
      <c r="M33" s="31"/>
      <c r="AD33" s="221">
        <f t="shared" si="4"/>
        <v>1</v>
      </c>
    </row>
    <row r="34" spans="1:30" ht="15" customHeight="1">
      <c r="A34" s="31"/>
      <c r="B34" s="57" t="s">
        <v>56</v>
      </c>
      <c r="C34" s="88">
        <v>215</v>
      </c>
      <c r="D34" s="332">
        <f t="shared" si="0"/>
        <v>0.69739534883720933</v>
      </c>
      <c r="E34" s="466">
        <v>149.94</v>
      </c>
      <c r="F34" s="88">
        <v>0</v>
      </c>
      <c r="G34" s="467">
        <f>E34-F34</f>
        <v>149.94</v>
      </c>
      <c r="H34" s="466">
        <v>94</v>
      </c>
      <c r="I34" s="467">
        <f>G34-H34</f>
        <v>55.94</v>
      </c>
      <c r="J34" s="332">
        <f t="shared" si="1"/>
        <v>0</v>
      </c>
      <c r="K34" s="332">
        <f t="shared" si="2"/>
        <v>0.62691743364012276</v>
      </c>
      <c r="L34" s="332">
        <f t="shared" si="3"/>
        <v>0.3730825663598773</v>
      </c>
      <c r="M34" s="31"/>
      <c r="AD34" s="221">
        <f t="shared" si="4"/>
        <v>1</v>
      </c>
    </row>
    <row r="35" spans="1:30" ht="15" customHeight="1">
      <c r="A35" s="31"/>
      <c r="B35" s="57" t="s">
        <v>60</v>
      </c>
      <c r="C35" s="88">
        <v>3322</v>
      </c>
      <c r="D35" s="332">
        <f t="shared" si="0"/>
        <v>0.27603853100541842</v>
      </c>
      <c r="E35" s="466">
        <f>G35+F35</f>
        <v>917</v>
      </c>
      <c r="F35" s="88">
        <v>64</v>
      </c>
      <c r="G35" s="467">
        <f>711+142</f>
        <v>853</v>
      </c>
      <c r="H35" s="466">
        <f>640+109</f>
        <v>749</v>
      </c>
      <c r="I35" s="467">
        <f>G35-H35</f>
        <v>104</v>
      </c>
      <c r="J35" s="332">
        <f t="shared" si="1"/>
        <v>6.9792802617230101E-2</v>
      </c>
      <c r="K35" s="332">
        <f t="shared" si="2"/>
        <v>0.81679389312977102</v>
      </c>
      <c r="L35" s="332">
        <f t="shared" si="3"/>
        <v>0.11341330425299891</v>
      </c>
      <c r="M35" s="31"/>
      <c r="AD35" s="221">
        <f t="shared" si="4"/>
        <v>0.93020719738276991</v>
      </c>
    </row>
    <row r="36" spans="1:30" ht="15" customHeight="1">
      <c r="A36" s="31"/>
      <c r="B36" s="3" t="s">
        <v>71</v>
      </c>
      <c r="C36" s="458">
        <f>C37</f>
        <v>24421</v>
      </c>
      <c r="D36" s="460">
        <f t="shared" si="0"/>
        <v>4.3405265959624911E-3</v>
      </c>
      <c r="E36" s="468">
        <f>E37</f>
        <v>106</v>
      </c>
      <c r="F36" s="458">
        <f>F37</f>
        <v>2</v>
      </c>
      <c r="G36" s="469">
        <f>G37</f>
        <v>104</v>
      </c>
      <c r="H36" s="468">
        <f>H37</f>
        <v>98</v>
      </c>
      <c r="I36" s="469">
        <f>I37</f>
        <v>6</v>
      </c>
      <c r="J36" s="460">
        <f t="shared" si="1"/>
        <v>1.8867924528301886E-2</v>
      </c>
      <c r="K36" s="460">
        <f t="shared" si="2"/>
        <v>0.92452830188679247</v>
      </c>
      <c r="L36" s="460">
        <f t="shared" si="3"/>
        <v>5.6603773584905662E-2</v>
      </c>
      <c r="M36" s="31"/>
      <c r="AD36" s="221">
        <f t="shared" si="4"/>
        <v>0.98113207547169812</v>
      </c>
    </row>
    <row r="37" spans="1:30" ht="15" customHeight="1">
      <c r="A37" s="31"/>
      <c r="B37" s="61" t="s">
        <v>188</v>
      </c>
      <c r="C37" s="119">
        <v>24421</v>
      </c>
      <c r="D37" s="461">
        <f t="shared" si="0"/>
        <v>4.3405265959624911E-3</v>
      </c>
      <c r="E37" s="470">
        <v>106</v>
      </c>
      <c r="F37" s="119">
        <v>2</v>
      </c>
      <c r="G37" s="471">
        <f>E37-F37</f>
        <v>104</v>
      </c>
      <c r="H37" s="470">
        <v>98</v>
      </c>
      <c r="I37" s="471">
        <f>G37-H37</f>
        <v>6</v>
      </c>
      <c r="J37" s="334">
        <f t="shared" si="1"/>
        <v>1.8867924528301886E-2</v>
      </c>
      <c r="K37" s="334">
        <f t="shared" si="2"/>
        <v>0.92452830188679247</v>
      </c>
      <c r="L37" s="334">
        <f t="shared" si="3"/>
        <v>5.6603773584905662E-2</v>
      </c>
      <c r="M37" s="31"/>
      <c r="AD37" s="221">
        <f t="shared" si="4"/>
        <v>0.98113207547169812</v>
      </c>
    </row>
    <row r="38" spans="1:30" ht="15" customHeight="1">
      <c r="A38" s="31"/>
      <c r="B38" s="76" t="s">
        <v>720</v>
      </c>
      <c r="C38" s="318">
        <v>550167</v>
      </c>
      <c r="D38" s="336">
        <f t="shared" si="0"/>
        <v>3.2246572404379031E-2</v>
      </c>
      <c r="E38" s="472">
        <f>C15</f>
        <v>17741</v>
      </c>
      <c r="F38" s="318">
        <f>C17</f>
        <v>6745</v>
      </c>
      <c r="G38" s="473">
        <v>10997</v>
      </c>
      <c r="H38" s="472">
        <v>6514</v>
      </c>
      <c r="I38" s="473">
        <v>4483</v>
      </c>
      <c r="J38" s="336">
        <f>C18</f>
        <v>0.38019277380080041</v>
      </c>
      <c r="K38" s="336">
        <f t="shared" si="2"/>
        <v>0.36717208725550982</v>
      </c>
      <c r="L38" s="336">
        <f t="shared" si="3"/>
        <v>0.25269150555211095</v>
      </c>
      <c r="M38" s="31"/>
      <c r="AD38" s="221">
        <f t="shared" si="4"/>
        <v>0.61986359280762082</v>
      </c>
    </row>
    <row r="39" spans="1:30" ht="8.15" customHeight="1">
      <c r="A39" s="31"/>
      <c r="B39" s="47"/>
      <c r="C39" s="47"/>
      <c r="D39" s="47"/>
      <c r="E39" s="47"/>
      <c r="F39" s="47"/>
      <c r="G39" s="47"/>
      <c r="H39" s="47"/>
      <c r="I39" s="47"/>
      <c r="J39" s="47"/>
      <c r="K39" s="47"/>
      <c r="L39" s="47"/>
    </row>
    <row r="40" spans="1:30" ht="16.75" customHeight="1">
      <c r="A40" s="31"/>
      <c r="B40" s="822" t="s">
        <v>1351</v>
      </c>
      <c r="C40" s="826"/>
      <c r="D40" s="822"/>
      <c r="E40" s="822"/>
      <c r="F40" s="311">
        <f>G38/E38</f>
        <v>0.61986359280762071</v>
      </c>
      <c r="G40" s="31"/>
      <c r="I40" s="31"/>
      <c r="J40" s="31"/>
      <c r="K40" s="31"/>
    </row>
    <row r="41" spans="1:30" ht="15" customHeight="1">
      <c r="A41" s="36"/>
      <c r="F41" s="311">
        <f>F38/E38</f>
        <v>0.38019277380080041</v>
      </c>
    </row>
    <row r="42" spans="1:30" ht="15.75" customHeight="1">
      <c r="A42" s="36"/>
    </row>
    <row r="43" spans="1:30" ht="15.75" customHeight="1">
      <c r="A43" s="36"/>
      <c r="B43" s="310" t="s">
        <v>721</v>
      </c>
      <c r="C43" s="310"/>
      <c r="D43" s="310"/>
      <c r="E43" s="310"/>
      <c r="F43" s="310"/>
      <c r="G43" s="310"/>
      <c r="I43" s="308"/>
    </row>
    <row r="44" spans="1:30" ht="15" customHeight="1">
      <c r="A44" s="36"/>
      <c r="B44" s="308"/>
      <c r="D44" s="308"/>
      <c r="E44" s="308"/>
      <c r="F44" s="308"/>
      <c r="G44" s="308"/>
      <c r="I44" s="308"/>
    </row>
    <row r="45" spans="1:30" ht="15" customHeight="1" thickBot="1">
      <c r="A45" s="36"/>
      <c r="B45" s="286" t="s">
        <v>722</v>
      </c>
      <c r="C45" s="286" t="s">
        <v>218</v>
      </c>
      <c r="D45" s="66"/>
      <c r="E45" s="66"/>
      <c r="F45" s="66"/>
      <c r="G45" s="308"/>
      <c r="H45" s="308"/>
    </row>
    <row r="46" spans="1:30" ht="14.15" customHeight="1">
      <c r="A46" s="36"/>
      <c r="B46" s="296" t="s">
        <v>219</v>
      </c>
      <c r="C46" s="4"/>
      <c r="D46" s="4"/>
      <c r="E46" s="4"/>
      <c r="F46" s="4"/>
    </row>
    <row r="47" spans="1:30" ht="90" customHeight="1">
      <c r="A47" s="36"/>
      <c r="B47" s="448" t="s">
        <v>723</v>
      </c>
      <c r="C47" s="895" t="s">
        <v>724</v>
      </c>
      <c r="D47" s="808"/>
      <c r="E47" s="808"/>
      <c r="F47" s="808"/>
      <c r="G47" s="308"/>
      <c r="H47" s="308"/>
    </row>
    <row r="48" spans="1:30" ht="14.15" customHeight="1">
      <c r="A48" s="36"/>
      <c r="B48" s="447" t="s">
        <v>725</v>
      </c>
      <c r="C48" s="18"/>
      <c r="D48" s="5"/>
      <c r="E48" s="5"/>
      <c r="F48" s="5"/>
      <c r="G48" s="308"/>
      <c r="H48" s="308"/>
    </row>
    <row r="49" spans="1:8" ht="45.75" customHeight="1">
      <c r="A49" s="36"/>
      <c r="B49" s="448" t="s">
        <v>702</v>
      </c>
      <c r="C49" s="895" t="s">
        <v>726</v>
      </c>
      <c r="D49" s="808"/>
      <c r="E49" s="808"/>
      <c r="F49" s="808"/>
      <c r="G49" s="308"/>
      <c r="H49" s="308"/>
    </row>
    <row r="50" spans="1:8" ht="114.25" customHeight="1">
      <c r="A50" s="36"/>
      <c r="B50" s="448" t="s">
        <v>704</v>
      </c>
      <c r="C50" s="895" t="s">
        <v>727</v>
      </c>
      <c r="D50" s="808"/>
      <c r="E50" s="808"/>
      <c r="F50" s="808"/>
      <c r="G50" s="308"/>
      <c r="H50" s="308"/>
    </row>
    <row r="51" spans="1:8" ht="55.5" customHeight="1">
      <c r="A51" s="36"/>
      <c r="B51" s="448" t="s">
        <v>705</v>
      </c>
      <c r="C51" s="895" t="s">
        <v>728</v>
      </c>
      <c r="D51" s="808"/>
      <c r="E51" s="808"/>
      <c r="F51" s="808"/>
      <c r="G51" s="308"/>
      <c r="H51" s="308"/>
    </row>
    <row r="52" spans="1:8" ht="57.75" customHeight="1">
      <c r="A52" s="36"/>
      <c r="B52" s="448" t="s">
        <v>729</v>
      </c>
      <c r="C52" s="895" t="s">
        <v>730</v>
      </c>
      <c r="D52" s="808"/>
      <c r="E52" s="808"/>
      <c r="F52" s="808"/>
      <c r="G52" s="308"/>
      <c r="H52" s="308"/>
    </row>
    <row r="53" spans="1:8" ht="31.5" customHeight="1">
      <c r="A53" s="36"/>
      <c r="B53" s="448" t="s">
        <v>731</v>
      </c>
      <c r="C53" s="895" t="s">
        <v>732</v>
      </c>
      <c r="D53" s="808"/>
      <c r="E53" s="808"/>
      <c r="F53" s="808"/>
      <c r="G53" s="308"/>
      <c r="H53" s="308"/>
    </row>
    <row r="54" spans="1:8" ht="27.65" customHeight="1">
      <c r="A54" s="36"/>
      <c r="B54" s="448" t="s">
        <v>733</v>
      </c>
      <c r="C54" s="895" t="s">
        <v>734</v>
      </c>
      <c r="D54" s="808"/>
      <c r="E54" s="808"/>
      <c r="F54" s="808"/>
      <c r="G54" s="308"/>
      <c r="H54" s="308"/>
    </row>
    <row r="55" spans="1:8" ht="14.15" customHeight="1">
      <c r="A55" s="36"/>
      <c r="B55" s="447" t="s">
        <v>735</v>
      </c>
      <c r="C55" s="18"/>
      <c r="D55" s="5"/>
      <c r="E55" s="5"/>
      <c r="F55" s="5"/>
      <c r="G55" s="308"/>
      <c r="H55" s="308"/>
    </row>
    <row r="56" spans="1:8" ht="37.5" customHeight="1">
      <c r="A56" s="36"/>
      <c r="B56" s="448" t="s">
        <v>703</v>
      </c>
      <c r="C56" s="895" t="s">
        <v>736</v>
      </c>
      <c r="D56" s="808"/>
      <c r="E56" s="808"/>
      <c r="F56" s="808"/>
      <c r="G56" s="308"/>
      <c r="H56" s="308"/>
    </row>
    <row r="57" spans="1:8" ht="50.25" customHeight="1">
      <c r="A57" s="36"/>
      <c r="B57" s="448" t="s">
        <v>706</v>
      </c>
      <c r="C57" s="895" t="s">
        <v>737</v>
      </c>
      <c r="D57" s="808"/>
      <c r="E57" s="808"/>
      <c r="F57" s="808"/>
      <c r="G57" s="308"/>
      <c r="H57" s="308"/>
    </row>
    <row r="58" spans="1:8" ht="45.75" customHeight="1">
      <c r="A58" s="36"/>
      <c r="B58" s="448" t="s">
        <v>738</v>
      </c>
      <c r="C58" s="895" t="s">
        <v>739</v>
      </c>
      <c r="D58" s="808"/>
      <c r="E58" s="808"/>
      <c r="F58" s="808"/>
      <c r="G58" s="308"/>
      <c r="H58" s="308"/>
    </row>
    <row r="59" spans="1:8" ht="49.5" customHeight="1">
      <c r="A59" s="36"/>
      <c r="B59" s="449" t="s">
        <v>740</v>
      </c>
      <c r="C59" s="896" t="s">
        <v>741</v>
      </c>
      <c r="D59" s="897"/>
      <c r="E59" s="897"/>
      <c r="F59" s="897"/>
      <c r="G59" s="308"/>
      <c r="H59" s="308"/>
    </row>
    <row r="60" spans="1:8" ht="15" customHeight="1">
      <c r="A60" s="36"/>
      <c r="B60" s="337"/>
      <c r="C60" s="337"/>
      <c r="D60" s="337"/>
      <c r="E60" s="337"/>
      <c r="F60" s="337"/>
    </row>
    <row r="61" spans="1:8" ht="15" hidden="1" customHeight="1"/>
    <row r="62" spans="1:8" ht="15" hidden="1" customHeight="1"/>
    <row r="63" spans="1:8" ht="15" hidden="1" customHeight="1"/>
    <row r="64" spans="1:8" ht="15" hidden="1" customHeight="1"/>
  </sheetData>
  <sheetProtection algorithmName="SHA-512" hashValue="dytY7ZY5v60VKlpIvpmJWm4zDIMCBDNAC5O++odvd2CJG/0AGslk53+URkzv2ChAiPG247hmRBGK90dFXh8T+A==" saltValue="X39g/vRxcq9wGW0n6Jkx2g==" spinCount="100000" sheet="1" objects="1" scenarios="1"/>
  <mergeCells count="18">
    <mergeCell ref="J26:L26"/>
    <mergeCell ref="C47:F47"/>
    <mergeCell ref="C49:F49"/>
    <mergeCell ref="C59:F59"/>
    <mergeCell ref="C58:F58"/>
    <mergeCell ref="C57:F57"/>
    <mergeCell ref="B40:E40"/>
    <mergeCell ref="C50:F50"/>
    <mergeCell ref="C51:F51"/>
    <mergeCell ref="C52:F52"/>
    <mergeCell ref="C56:F56"/>
    <mergeCell ref="C54:F54"/>
    <mergeCell ref="C53:F53"/>
    <mergeCell ref="B4:D5"/>
    <mergeCell ref="B7:H7"/>
    <mergeCell ref="B23:G23"/>
    <mergeCell ref="E26:G26"/>
    <mergeCell ref="H26:I26"/>
  </mergeCells>
  <pageMargins left="0.75" right="0.75" top="1" bottom="1" header="0.5" footer="0.5"/>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66BF9A"/>
  </sheetPr>
  <dimension ref="A1:AC141"/>
  <sheetViews>
    <sheetView showGridLines="0" showRuler="0" workbookViewId="0"/>
  </sheetViews>
  <sheetFormatPr defaultColWidth="0" defaultRowHeight="12.5" zeroHeight="1"/>
  <cols>
    <col min="1" max="1" width="4.26953125" style="28" customWidth="1"/>
    <col min="2" max="2" width="30.81640625" style="36" customWidth="1"/>
    <col min="3" max="6" width="23.54296875" style="36" customWidth="1"/>
    <col min="7" max="7" width="23.54296875" style="28" customWidth="1"/>
    <col min="8" max="8" width="19.453125" style="28" customWidth="1"/>
    <col min="9" max="9" width="7.453125" style="28" customWidth="1"/>
    <col min="10" max="10" width="25.1796875" style="28" customWidth="1"/>
    <col min="11" max="11" width="7.1796875" style="28" customWidth="1"/>
    <col min="12" max="13" width="20.1796875" style="28" hidden="1" customWidth="1"/>
    <col min="14" max="14" width="21.81640625" style="28" hidden="1" customWidth="1"/>
    <col min="15" max="15" width="24.453125" style="28" hidden="1" customWidth="1"/>
    <col min="16" max="29" width="0" style="28" hidden="1" customWidth="1"/>
    <col min="30" max="16384" width="13.7265625" style="28" hidden="1"/>
  </cols>
  <sheetData>
    <row r="1" spans="1:15" ht="15" customHeight="1">
      <c r="A1" s="31"/>
      <c r="B1" s="31"/>
      <c r="E1" s="31"/>
      <c r="F1" s="31"/>
      <c r="G1" s="36"/>
      <c r="H1" s="31"/>
      <c r="I1" s="31"/>
      <c r="J1" s="31"/>
      <c r="K1" s="36"/>
    </row>
    <row r="2" spans="1:15" ht="74.150000000000006" customHeight="1">
      <c r="A2" s="31"/>
      <c r="B2" s="31"/>
      <c r="E2" s="31"/>
      <c r="F2" s="31"/>
      <c r="G2" s="36"/>
      <c r="H2" s="31"/>
      <c r="I2" s="151"/>
      <c r="J2" s="41" t="s">
        <v>1</v>
      </c>
      <c r="K2" s="31"/>
      <c r="N2" s="30"/>
      <c r="O2" s="30"/>
    </row>
    <row r="3" spans="1:15" ht="15" customHeight="1">
      <c r="A3" s="31"/>
      <c r="B3" s="31"/>
      <c r="E3" s="31"/>
      <c r="F3" s="31"/>
      <c r="G3" s="36"/>
      <c r="H3" s="31"/>
      <c r="I3" s="31"/>
      <c r="J3" s="31"/>
      <c r="K3" s="36"/>
    </row>
    <row r="4" spans="1:15" ht="15" customHeight="1">
      <c r="A4" s="31"/>
      <c r="B4" s="779" t="s">
        <v>742</v>
      </c>
      <c r="E4" s="31"/>
      <c r="F4" s="31"/>
      <c r="G4" s="36"/>
      <c r="H4" s="31"/>
      <c r="I4" s="31"/>
      <c r="J4" s="31"/>
      <c r="K4" s="36"/>
    </row>
    <row r="5" spans="1:15" ht="15" customHeight="1">
      <c r="A5" s="31"/>
      <c r="B5" s="779"/>
      <c r="E5" s="31"/>
      <c r="F5" s="31"/>
      <c r="G5" s="36"/>
      <c r="H5" s="31"/>
      <c r="I5" s="31"/>
      <c r="J5" s="31"/>
      <c r="K5" s="36"/>
    </row>
    <row r="6" spans="1:15" ht="15" customHeight="1">
      <c r="A6" s="31"/>
      <c r="B6" s="31"/>
      <c r="E6" s="31"/>
      <c r="F6" s="31"/>
      <c r="G6" s="36"/>
      <c r="H6" s="31"/>
      <c r="I6" s="31"/>
      <c r="J6" s="31"/>
      <c r="K6" s="36"/>
    </row>
    <row r="7" spans="1:15" ht="15.75" customHeight="1">
      <c r="A7" s="31"/>
      <c r="B7" s="792" t="s">
        <v>743</v>
      </c>
      <c r="C7" s="783"/>
      <c r="D7" s="783"/>
      <c r="E7" s="792"/>
      <c r="F7" s="792"/>
      <c r="G7" s="783"/>
      <c r="H7" s="792"/>
      <c r="I7" s="792"/>
      <c r="J7" s="792"/>
      <c r="K7" s="36"/>
    </row>
    <row r="8" spans="1:15" ht="15" customHeight="1">
      <c r="A8" s="31"/>
      <c r="B8" s="31"/>
      <c r="E8" s="31"/>
      <c r="F8" s="31"/>
      <c r="G8" s="36"/>
      <c r="H8" s="31"/>
      <c r="I8" s="31"/>
      <c r="J8" s="31"/>
      <c r="K8" s="36"/>
    </row>
    <row r="9" spans="1:15" ht="15.75" customHeight="1">
      <c r="A9" s="31"/>
      <c r="B9" s="310" t="s">
        <v>744</v>
      </c>
      <c r="C9" s="310"/>
      <c r="D9" s="310"/>
      <c r="E9" s="31"/>
      <c r="F9" s="31"/>
      <c r="G9" s="36"/>
      <c r="H9" s="31"/>
      <c r="I9" s="31"/>
      <c r="J9" s="31"/>
      <c r="K9" s="36"/>
    </row>
    <row r="10" spans="1:15" ht="15" customHeight="1">
      <c r="A10" s="36"/>
      <c r="G10" s="36"/>
      <c r="H10" s="36"/>
      <c r="I10" s="36"/>
      <c r="J10" s="36"/>
      <c r="K10" s="36"/>
    </row>
    <row r="11" spans="1:15" ht="55.9" customHeight="1">
      <c r="A11" s="36"/>
      <c r="B11" s="815" t="s">
        <v>745</v>
      </c>
      <c r="C11" s="783"/>
      <c r="D11" s="783"/>
      <c r="E11" s="783"/>
      <c r="F11" s="783"/>
      <c r="G11" s="783"/>
      <c r="H11" s="36"/>
      <c r="I11" s="36"/>
      <c r="J11" s="36"/>
      <c r="K11" s="36"/>
    </row>
    <row r="12" spans="1:15" ht="135.75" customHeight="1">
      <c r="A12" s="36"/>
      <c r="B12" s="900" t="s">
        <v>1259</v>
      </c>
      <c r="C12" s="855"/>
      <c r="D12" s="855"/>
      <c r="E12" s="855"/>
      <c r="F12" s="855"/>
      <c r="G12" s="901"/>
      <c r="H12" s="476"/>
      <c r="I12" s="36"/>
      <c r="J12" s="36"/>
      <c r="K12" s="36"/>
    </row>
    <row r="13" spans="1:15" ht="15" customHeight="1">
      <c r="A13" s="36"/>
      <c r="B13" s="369"/>
      <c r="C13" s="477"/>
      <c r="D13" s="477"/>
      <c r="E13" s="477"/>
      <c r="F13" s="477"/>
      <c r="G13" s="478"/>
      <c r="H13" s="36"/>
      <c r="I13" s="36"/>
      <c r="J13" s="36"/>
      <c r="K13" s="36"/>
    </row>
    <row r="14" spans="1:15" ht="15.75" customHeight="1">
      <c r="A14" s="31"/>
      <c r="B14" s="34"/>
      <c r="C14" s="902" t="s">
        <v>746</v>
      </c>
      <c r="D14" s="911" t="s">
        <v>747</v>
      </c>
      <c r="E14" s="912"/>
      <c r="F14" s="912"/>
      <c r="G14" s="898" t="s">
        <v>1352</v>
      </c>
      <c r="H14" s="36"/>
      <c r="I14" s="36"/>
      <c r="J14" s="36"/>
      <c r="K14" s="36"/>
    </row>
    <row r="15" spans="1:15" ht="25.9" customHeight="1">
      <c r="A15" s="31"/>
      <c r="B15" s="382" t="s">
        <v>748</v>
      </c>
      <c r="C15" s="903"/>
      <c r="D15" s="331" t="s">
        <v>749</v>
      </c>
      <c r="E15" s="328" t="s">
        <v>750</v>
      </c>
      <c r="F15" s="328" t="s">
        <v>751</v>
      </c>
      <c r="G15" s="899"/>
      <c r="H15" s="36"/>
      <c r="I15" s="36"/>
      <c r="J15" s="36"/>
      <c r="K15" s="36"/>
    </row>
    <row r="16" spans="1:15" ht="15.75" customHeight="1">
      <c r="A16" s="36"/>
      <c r="B16" s="55" t="s">
        <v>48</v>
      </c>
      <c r="C16" s="303" t="s">
        <v>752</v>
      </c>
      <c r="D16" s="479" t="s">
        <v>752</v>
      </c>
      <c r="E16" s="300" t="s">
        <v>752</v>
      </c>
      <c r="F16" s="300" t="s">
        <v>752</v>
      </c>
      <c r="G16" s="300" t="s">
        <v>752</v>
      </c>
      <c r="H16" s="36"/>
      <c r="I16" s="36"/>
      <c r="J16" s="36"/>
      <c r="K16" s="36"/>
    </row>
    <row r="17" spans="1:11" ht="15.75" customHeight="1">
      <c r="A17" s="36"/>
      <c r="B17" s="57" t="s">
        <v>189</v>
      </c>
      <c r="C17" s="304" t="s">
        <v>752</v>
      </c>
      <c r="D17" s="305" t="s">
        <v>752</v>
      </c>
      <c r="E17" s="96" t="s">
        <v>752</v>
      </c>
      <c r="F17" s="96" t="s">
        <v>752</v>
      </c>
      <c r="G17" s="96" t="s">
        <v>752</v>
      </c>
      <c r="H17" s="36"/>
      <c r="I17" s="36"/>
      <c r="J17" s="36"/>
      <c r="K17" s="36"/>
    </row>
    <row r="18" spans="1:11" ht="15.75" customHeight="1">
      <c r="A18" s="36"/>
      <c r="B18" s="57" t="s">
        <v>188</v>
      </c>
      <c r="C18" s="304" t="s">
        <v>752</v>
      </c>
      <c r="D18" s="305" t="s">
        <v>752</v>
      </c>
      <c r="E18" s="96" t="s">
        <v>752</v>
      </c>
      <c r="F18" s="96" t="s">
        <v>752</v>
      </c>
      <c r="G18" s="96" t="s">
        <v>752</v>
      </c>
      <c r="H18" s="36"/>
      <c r="I18" s="36"/>
      <c r="J18" s="36"/>
      <c r="K18" s="36"/>
    </row>
    <row r="19" spans="1:11" ht="15.75" customHeight="1">
      <c r="A19" s="36"/>
      <c r="B19" s="57" t="s">
        <v>53</v>
      </c>
      <c r="C19" s="304" t="s">
        <v>752</v>
      </c>
      <c r="D19" s="305" t="s">
        <v>752</v>
      </c>
      <c r="E19" s="96" t="s">
        <v>753</v>
      </c>
      <c r="F19" s="96" t="s">
        <v>752</v>
      </c>
      <c r="G19" s="96" t="s">
        <v>752</v>
      </c>
      <c r="H19" s="36"/>
      <c r="I19" s="36"/>
      <c r="J19" s="36"/>
      <c r="K19" s="36"/>
    </row>
    <row r="20" spans="1:11" ht="15.75" customHeight="1">
      <c r="A20" s="36"/>
      <c r="B20" s="57" t="s">
        <v>54</v>
      </c>
      <c r="C20" s="304" t="s">
        <v>752</v>
      </c>
      <c r="D20" s="305" t="s">
        <v>752</v>
      </c>
      <c r="E20" s="96" t="s">
        <v>753</v>
      </c>
      <c r="F20" s="96" t="s">
        <v>752</v>
      </c>
      <c r="G20" s="96" t="s">
        <v>752</v>
      </c>
      <c r="H20" s="36"/>
      <c r="I20" s="36"/>
      <c r="J20" s="36"/>
      <c r="K20" s="36"/>
    </row>
    <row r="21" spans="1:11" ht="15.75" customHeight="1">
      <c r="A21" s="36"/>
      <c r="B21" s="57" t="s">
        <v>60</v>
      </c>
      <c r="C21" s="304" t="s">
        <v>752</v>
      </c>
      <c r="D21" s="305" t="s">
        <v>752</v>
      </c>
      <c r="E21" s="96" t="s">
        <v>753</v>
      </c>
      <c r="F21" s="96" t="s">
        <v>752</v>
      </c>
      <c r="G21" s="96" t="s">
        <v>752</v>
      </c>
      <c r="H21" s="36"/>
      <c r="I21" s="36"/>
      <c r="J21" s="36"/>
      <c r="K21" s="36"/>
    </row>
    <row r="22" spans="1:11" ht="15.75" customHeight="1">
      <c r="A22" s="36"/>
      <c r="B22" s="61" t="s">
        <v>56</v>
      </c>
      <c r="C22" s="306" t="s">
        <v>752</v>
      </c>
      <c r="D22" s="307" t="s">
        <v>752</v>
      </c>
      <c r="E22" s="91" t="s">
        <v>753</v>
      </c>
      <c r="F22" s="91" t="s">
        <v>752</v>
      </c>
      <c r="G22" s="91" t="s">
        <v>753</v>
      </c>
      <c r="H22" s="36"/>
      <c r="I22" s="36"/>
      <c r="J22" s="36"/>
      <c r="K22" s="36"/>
    </row>
    <row r="23" spans="1:11" ht="8.15" customHeight="1">
      <c r="A23" s="36"/>
      <c r="B23" s="480"/>
      <c r="C23" s="481"/>
      <c r="D23" s="481"/>
      <c r="E23" s="481"/>
      <c r="F23" s="481"/>
      <c r="G23" s="481"/>
      <c r="H23" s="36"/>
      <c r="I23" s="36"/>
      <c r="J23" s="36"/>
      <c r="K23" s="36"/>
    </row>
    <row r="24" spans="1:11" ht="24.25" customHeight="1">
      <c r="A24" s="36"/>
      <c r="B24" s="822" t="s">
        <v>754</v>
      </c>
      <c r="C24" s="826"/>
      <c r="D24" s="826"/>
      <c r="E24" s="822"/>
      <c r="F24" s="822"/>
      <c r="G24" s="826"/>
      <c r="H24" s="63"/>
      <c r="I24" s="36"/>
      <c r="J24" s="36"/>
      <c r="K24" s="36"/>
    </row>
    <row r="25" spans="1:11" ht="15" customHeight="1">
      <c r="A25" s="36"/>
      <c r="G25" s="36"/>
      <c r="H25" s="36"/>
      <c r="I25" s="36"/>
      <c r="J25" s="36"/>
      <c r="K25" s="36"/>
    </row>
    <row r="26" spans="1:11" ht="15" customHeight="1">
      <c r="A26" s="31"/>
      <c r="B26" s="31"/>
      <c r="E26" s="31"/>
      <c r="F26" s="31"/>
      <c r="G26" s="36"/>
      <c r="H26" s="31"/>
      <c r="I26" s="31"/>
      <c r="J26" s="31"/>
      <c r="K26" s="36"/>
    </row>
    <row r="27" spans="1:11" ht="15" customHeight="1">
      <c r="A27" s="36"/>
      <c r="B27" s="310" t="s">
        <v>755</v>
      </c>
      <c r="C27" s="310"/>
      <c r="D27" s="310"/>
      <c r="E27" s="310"/>
      <c r="F27" s="310"/>
      <c r="G27" s="310"/>
      <c r="H27" s="310"/>
      <c r="I27" s="36"/>
      <c r="J27" s="36"/>
      <c r="K27" s="36"/>
    </row>
    <row r="28" spans="1:11" ht="15" customHeight="1">
      <c r="A28" s="36"/>
      <c r="G28" s="36"/>
      <c r="H28" s="36"/>
      <c r="I28" s="36"/>
      <c r="J28" s="36"/>
      <c r="K28" s="36"/>
    </row>
    <row r="29" spans="1:11" ht="32.5" customHeight="1" thickBot="1">
      <c r="A29" s="31"/>
      <c r="B29" s="382" t="s">
        <v>756</v>
      </c>
      <c r="C29" s="328" t="s">
        <v>757</v>
      </c>
      <c r="D29" s="328" t="s">
        <v>758</v>
      </c>
      <c r="E29" s="328" t="s">
        <v>759</v>
      </c>
      <c r="F29" s="31"/>
      <c r="G29" s="31"/>
      <c r="H29" s="36"/>
      <c r="I29" s="36"/>
      <c r="J29" s="36"/>
      <c r="K29" s="36"/>
    </row>
    <row r="30" spans="1:11" ht="15.75" customHeight="1">
      <c r="A30" s="31"/>
      <c r="B30" s="420" t="s">
        <v>49</v>
      </c>
      <c r="C30" s="457">
        <v>8</v>
      </c>
      <c r="D30" s="457">
        <v>35</v>
      </c>
      <c r="E30" s="457">
        <v>69</v>
      </c>
      <c r="F30" s="31"/>
      <c r="G30" s="31"/>
      <c r="H30" s="36"/>
      <c r="I30" s="36"/>
      <c r="J30" s="36"/>
      <c r="K30" s="36"/>
    </row>
    <row r="31" spans="1:11" ht="15.75" customHeight="1">
      <c r="A31" s="31"/>
      <c r="B31" s="57" t="s">
        <v>48</v>
      </c>
      <c r="C31" s="88">
        <v>3</v>
      </c>
      <c r="D31" s="88">
        <v>7</v>
      </c>
      <c r="E31" s="88">
        <v>15</v>
      </c>
      <c r="F31" s="31"/>
      <c r="G31" s="31"/>
      <c r="H31" s="36"/>
      <c r="I31" s="36"/>
      <c r="J31" s="36"/>
      <c r="K31" s="36"/>
    </row>
    <row r="32" spans="1:11" ht="15.75" customHeight="1">
      <c r="A32" s="31"/>
      <c r="B32" s="57" t="s">
        <v>53</v>
      </c>
      <c r="C32" s="88">
        <v>1</v>
      </c>
      <c r="D32" s="88">
        <v>4</v>
      </c>
      <c r="E32" s="88">
        <v>5</v>
      </c>
      <c r="F32" s="31"/>
      <c r="G32" s="31"/>
      <c r="H32" s="36"/>
      <c r="I32" s="36"/>
      <c r="J32" s="36"/>
      <c r="K32" s="36"/>
    </row>
    <row r="33" spans="1:11" ht="15.75" customHeight="1">
      <c r="A33" s="31"/>
      <c r="B33" s="57" t="s">
        <v>189</v>
      </c>
      <c r="C33" s="88">
        <v>4</v>
      </c>
      <c r="D33" s="88">
        <v>24</v>
      </c>
      <c r="E33" s="88">
        <v>49</v>
      </c>
      <c r="F33" s="31"/>
      <c r="G33" s="31"/>
      <c r="H33" s="36"/>
      <c r="I33" s="36"/>
      <c r="J33" s="36"/>
      <c r="K33" s="36"/>
    </row>
    <row r="34" spans="1:11" ht="15.75" customHeight="1">
      <c r="A34" s="31"/>
      <c r="B34" s="421" t="s">
        <v>438</v>
      </c>
      <c r="C34" s="458">
        <v>19</v>
      </c>
      <c r="D34" s="458">
        <v>31</v>
      </c>
      <c r="E34" s="458">
        <v>55</v>
      </c>
      <c r="F34" s="31"/>
      <c r="G34" s="31"/>
      <c r="H34" s="36"/>
      <c r="I34" s="36"/>
      <c r="J34" s="36"/>
      <c r="K34" s="36"/>
    </row>
    <row r="35" spans="1:11" ht="15.75" customHeight="1">
      <c r="A35" s="31"/>
      <c r="B35" s="57" t="s">
        <v>54</v>
      </c>
      <c r="C35" s="88">
        <v>8</v>
      </c>
      <c r="D35" s="88">
        <v>14</v>
      </c>
      <c r="E35" s="88">
        <v>26</v>
      </c>
      <c r="F35" s="31"/>
      <c r="G35" s="31"/>
      <c r="H35" s="36"/>
      <c r="I35" s="36"/>
      <c r="J35" s="36"/>
      <c r="K35" s="36"/>
    </row>
    <row r="36" spans="1:11" ht="15.75" customHeight="1">
      <c r="A36" s="31"/>
      <c r="B36" s="57" t="s">
        <v>56</v>
      </c>
      <c r="C36" s="88">
        <v>8</v>
      </c>
      <c r="D36" s="88">
        <v>12</v>
      </c>
      <c r="E36" s="88">
        <v>19</v>
      </c>
      <c r="F36" s="31"/>
      <c r="G36" s="31"/>
      <c r="H36" s="36"/>
      <c r="I36" s="36"/>
      <c r="J36" s="36"/>
      <c r="K36" s="36"/>
    </row>
    <row r="37" spans="1:11" ht="15.75" customHeight="1">
      <c r="A37" s="31"/>
      <c r="B37" s="57" t="s">
        <v>60</v>
      </c>
      <c r="C37" s="88">
        <v>3</v>
      </c>
      <c r="D37" s="88">
        <v>5</v>
      </c>
      <c r="E37" s="88">
        <v>10</v>
      </c>
      <c r="F37" s="31"/>
      <c r="G37" s="31"/>
      <c r="H37" s="36"/>
      <c r="I37" s="36"/>
      <c r="J37" s="36"/>
      <c r="K37" s="36"/>
    </row>
    <row r="38" spans="1:11" ht="15.75" customHeight="1">
      <c r="A38" s="31"/>
      <c r="B38" s="421" t="s">
        <v>71</v>
      </c>
      <c r="C38" s="458">
        <v>1</v>
      </c>
      <c r="D38" s="458">
        <v>4</v>
      </c>
      <c r="E38" s="458">
        <v>27</v>
      </c>
      <c r="F38" s="31"/>
      <c r="G38" s="31"/>
      <c r="H38" s="36"/>
      <c r="I38" s="36"/>
      <c r="J38" s="36"/>
      <c r="K38" s="36"/>
    </row>
    <row r="39" spans="1:11" ht="15.75" customHeight="1">
      <c r="A39" s="31"/>
      <c r="B39" s="61" t="s">
        <v>188</v>
      </c>
      <c r="C39" s="119">
        <v>1</v>
      </c>
      <c r="D39" s="119">
        <v>4</v>
      </c>
      <c r="E39" s="119">
        <v>27</v>
      </c>
      <c r="F39" s="31"/>
      <c r="G39" s="31"/>
      <c r="H39" s="36"/>
      <c r="I39" s="36"/>
      <c r="J39" s="36"/>
      <c r="K39" s="36"/>
    </row>
    <row r="40" spans="1:11" ht="15" customHeight="1">
      <c r="A40" s="31"/>
      <c r="B40" s="47"/>
      <c r="C40" s="47"/>
      <c r="D40" s="47"/>
      <c r="E40" s="47"/>
      <c r="F40" s="31"/>
      <c r="G40" s="36"/>
      <c r="H40" s="31"/>
      <c r="I40" s="31"/>
      <c r="J40" s="31"/>
      <c r="K40" s="36"/>
    </row>
    <row r="41" spans="1:11" ht="15" customHeight="1">
      <c r="A41" s="31"/>
      <c r="B41" s="482"/>
      <c r="E41" s="482"/>
      <c r="F41" s="482"/>
      <c r="G41" s="36"/>
      <c r="H41" s="482"/>
      <c r="I41" s="31"/>
      <c r="J41" s="31"/>
      <c r="K41" s="36"/>
    </row>
    <row r="42" spans="1:11" ht="15" customHeight="1">
      <c r="A42" s="36"/>
      <c r="B42" s="310" t="s">
        <v>760</v>
      </c>
      <c r="C42" s="310"/>
      <c r="D42" s="310"/>
      <c r="E42" s="310"/>
      <c r="F42" s="310"/>
      <c r="G42" s="310"/>
      <c r="H42" s="310"/>
      <c r="I42" s="36"/>
      <c r="J42" s="36"/>
      <c r="K42" s="36"/>
    </row>
    <row r="43" spans="1:11" ht="15" customHeight="1">
      <c r="A43" s="36"/>
      <c r="G43" s="36"/>
      <c r="H43" s="36"/>
      <c r="I43" s="36"/>
      <c r="J43" s="36"/>
      <c r="K43" s="36"/>
    </row>
    <row r="44" spans="1:11" ht="15.75" customHeight="1">
      <c r="A44" s="36"/>
      <c r="G44" s="36"/>
      <c r="H44" s="36"/>
      <c r="I44" s="36"/>
      <c r="J44" s="36"/>
      <c r="K44" s="36"/>
    </row>
    <row r="45" spans="1:11" ht="15.75" customHeight="1">
      <c r="A45" s="36"/>
      <c r="B45" s="382" t="s">
        <v>43</v>
      </c>
      <c r="C45" s="382" t="s">
        <v>761</v>
      </c>
      <c r="D45" s="382" t="s">
        <v>762</v>
      </c>
      <c r="E45" s="856" t="s">
        <v>763</v>
      </c>
      <c r="F45" s="892"/>
      <c r="G45" s="856" t="s">
        <v>764</v>
      </c>
      <c r="H45" s="892"/>
      <c r="I45" s="36"/>
      <c r="J45" s="36"/>
      <c r="K45" s="36"/>
    </row>
    <row r="46" spans="1:11" ht="15.75" customHeight="1">
      <c r="A46" s="36"/>
      <c r="B46" s="905" t="s">
        <v>49</v>
      </c>
      <c r="C46" s="811" t="s">
        <v>48</v>
      </c>
      <c r="D46" s="412" t="s">
        <v>765</v>
      </c>
      <c r="E46" s="904" t="s">
        <v>766</v>
      </c>
      <c r="F46" s="904"/>
      <c r="G46" s="904" t="s">
        <v>767</v>
      </c>
      <c r="H46" s="904"/>
      <c r="I46" s="36"/>
      <c r="J46" s="36"/>
      <c r="K46" s="36"/>
    </row>
    <row r="47" spans="1:11" ht="15.75" customHeight="1">
      <c r="A47" s="36"/>
      <c r="B47" s="906"/>
      <c r="C47" s="793"/>
      <c r="D47" s="413" t="s">
        <v>765</v>
      </c>
      <c r="E47" s="909" t="s">
        <v>768</v>
      </c>
      <c r="F47" s="909"/>
      <c r="G47" s="909" t="s">
        <v>767</v>
      </c>
      <c r="H47" s="909"/>
      <c r="I47" s="36"/>
      <c r="J47" s="36"/>
      <c r="K47" s="36"/>
    </row>
    <row r="48" spans="1:11" ht="15.75" customHeight="1">
      <c r="A48" s="36"/>
      <c r="B48" s="906"/>
      <c r="C48" s="793"/>
      <c r="D48" s="65" t="s">
        <v>769</v>
      </c>
      <c r="E48" s="806" t="s">
        <v>766</v>
      </c>
      <c r="F48" s="806"/>
      <c r="G48" s="806" t="s">
        <v>769</v>
      </c>
      <c r="H48" s="806"/>
      <c r="I48" s="36"/>
      <c r="J48" s="36"/>
      <c r="K48" s="36"/>
    </row>
    <row r="49" spans="1:11" ht="15.75" customHeight="1">
      <c r="A49" s="36"/>
      <c r="B49" s="906"/>
      <c r="C49" s="908" t="s">
        <v>189</v>
      </c>
      <c r="D49" s="910" t="s">
        <v>765</v>
      </c>
      <c r="E49" s="910" t="s">
        <v>770</v>
      </c>
      <c r="F49" s="910"/>
      <c r="G49" s="910" t="s">
        <v>771</v>
      </c>
      <c r="H49" s="910"/>
      <c r="I49" s="36"/>
      <c r="J49" s="36"/>
      <c r="K49" s="36"/>
    </row>
    <row r="50" spans="1:11" ht="16.75" customHeight="1">
      <c r="A50" s="36"/>
      <c r="B50" s="906"/>
      <c r="C50" s="793"/>
      <c r="D50" s="909"/>
      <c r="E50" s="909" t="s">
        <v>772</v>
      </c>
      <c r="F50" s="909"/>
      <c r="G50" s="909" t="s">
        <v>773</v>
      </c>
      <c r="H50" s="909"/>
      <c r="I50" s="36"/>
      <c r="J50" s="36"/>
      <c r="K50" s="36"/>
    </row>
    <row r="51" spans="1:11" ht="16.75" customHeight="1">
      <c r="A51" s="36"/>
      <c r="B51" s="906"/>
      <c r="C51" s="793"/>
      <c r="D51" s="909"/>
      <c r="E51" s="909" t="s">
        <v>774</v>
      </c>
      <c r="F51" s="909"/>
      <c r="G51" s="909" t="s">
        <v>775</v>
      </c>
      <c r="H51" s="909"/>
      <c r="I51" s="36"/>
      <c r="J51" s="36"/>
      <c r="K51" s="36"/>
    </row>
    <row r="52" spans="1:11" ht="16.75" customHeight="1">
      <c r="A52" s="36"/>
      <c r="B52" s="906"/>
      <c r="C52" s="793"/>
      <c r="D52" s="909"/>
      <c r="E52" s="909" t="s">
        <v>776</v>
      </c>
      <c r="F52" s="909"/>
      <c r="G52" s="909" t="s">
        <v>777</v>
      </c>
      <c r="H52" s="909"/>
      <c r="I52" s="36"/>
      <c r="J52" s="36"/>
      <c r="K52" s="36"/>
    </row>
    <row r="53" spans="1:11" ht="16.75" customHeight="1">
      <c r="A53" s="36"/>
      <c r="B53" s="906"/>
      <c r="C53" s="793"/>
      <c r="D53" s="909"/>
      <c r="E53" s="909" t="s">
        <v>778</v>
      </c>
      <c r="F53" s="909"/>
      <c r="G53" s="909" t="s">
        <v>779</v>
      </c>
      <c r="H53" s="909"/>
      <c r="I53" s="36"/>
      <c r="J53" s="36"/>
      <c r="K53" s="36"/>
    </row>
    <row r="54" spans="1:11" ht="16.75" customHeight="1">
      <c r="A54" s="36"/>
      <c r="B54" s="906"/>
      <c r="C54" s="793"/>
      <c r="D54" s="909"/>
      <c r="E54" s="909" t="s">
        <v>780</v>
      </c>
      <c r="F54" s="909"/>
      <c r="G54" s="909" t="s">
        <v>779</v>
      </c>
      <c r="H54" s="909"/>
      <c r="I54" s="36"/>
      <c r="J54" s="36"/>
      <c r="K54" s="36"/>
    </row>
    <row r="55" spans="1:11" ht="16.75" customHeight="1">
      <c r="A55" s="36"/>
      <c r="B55" s="906"/>
      <c r="C55" s="793"/>
      <c r="D55" s="909"/>
      <c r="E55" s="909" t="s">
        <v>781</v>
      </c>
      <c r="F55" s="909"/>
      <c r="G55" s="909" t="s">
        <v>771</v>
      </c>
      <c r="H55" s="909"/>
      <c r="I55" s="36"/>
      <c r="J55" s="36"/>
      <c r="K55" s="36"/>
    </row>
    <row r="56" spans="1:11" ht="16.75" customHeight="1">
      <c r="A56" s="36"/>
      <c r="B56" s="906"/>
      <c r="C56" s="793"/>
      <c r="D56" s="909"/>
      <c r="E56" s="909" t="s">
        <v>782</v>
      </c>
      <c r="F56" s="909"/>
      <c r="G56" s="909" t="s">
        <v>779</v>
      </c>
      <c r="H56" s="909"/>
      <c r="I56" s="36"/>
      <c r="J56" s="36"/>
      <c r="K56" s="36"/>
    </row>
    <row r="57" spans="1:11" ht="16.75" customHeight="1">
      <c r="A57" s="36"/>
      <c r="B57" s="906"/>
      <c r="C57" s="793"/>
      <c r="D57" s="909"/>
      <c r="E57" s="909" t="s">
        <v>772</v>
      </c>
      <c r="F57" s="909"/>
      <c r="G57" s="909" t="s">
        <v>775</v>
      </c>
      <c r="H57" s="909"/>
      <c r="I57" s="36"/>
      <c r="J57" s="36"/>
      <c r="K57" s="36"/>
    </row>
    <row r="58" spans="1:11" ht="16.75" customHeight="1">
      <c r="A58" s="36"/>
      <c r="B58" s="906"/>
      <c r="C58" s="793"/>
      <c r="D58" s="909"/>
      <c r="E58" s="909" t="s">
        <v>772</v>
      </c>
      <c r="F58" s="909"/>
      <c r="G58" s="909" t="s">
        <v>773</v>
      </c>
      <c r="H58" s="909"/>
      <c r="I58" s="36"/>
      <c r="J58" s="36"/>
      <c r="K58" s="36"/>
    </row>
    <row r="59" spans="1:11" ht="16.75" customHeight="1">
      <c r="A59" s="36"/>
      <c r="B59" s="906"/>
      <c r="C59" s="793"/>
      <c r="D59" s="909"/>
      <c r="E59" s="909" t="s">
        <v>783</v>
      </c>
      <c r="F59" s="909"/>
      <c r="G59" s="909" t="s">
        <v>773</v>
      </c>
      <c r="H59" s="909"/>
      <c r="I59" s="36"/>
      <c r="J59" s="36"/>
      <c r="K59" s="36"/>
    </row>
    <row r="60" spans="1:11" ht="16.75" customHeight="1">
      <c r="A60" s="36"/>
      <c r="B60" s="906"/>
      <c r="C60" s="793"/>
      <c r="D60" s="909"/>
      <c r="E60" s="909" t="s">
        <v>784</v>
      </c>
      <c r="F60" s="909"/>
      <c r="G60" s="909" t="s">
        <v>779</v>
      </c>
      <c r="H60" s="909"/>
      <c r="I60" s="36"/>
      <c r="J60" s="36"/>
      <c r="K60" s="36"/>
    </row>
    <row r="61" spans="1:11" ht="16.75" customHeight="1">
      <c r="A61" s="36"/>
      <c r="B61" s="906"/>
      <c r="C61" s="793"/>
      <c r="D61" s="909"/>
      <c r="E61" s="909" t="s">
        <v>785</v>
      </c>
      <c r="F61" s="909"/>
      <c r="G61" s="909" t="s">
        <v>779</v>
      </c>
      <c r="H61" s="909"/>
      <c r="I61" s="36"/>
      <c r="J61" s="36"/>
      <c r="K61" s="36"/>
    </row>
    <row r="62" spans="1:11" ht="16.75" customHeight="1">
      <c r="A62" s="36"/>
      <c r="B62" s="906"/>
      <c r="C62" s="793"/>
      <c r="D62" s="909"/>
      <c r="E62" s="909" t="s">
        <v>786</v>
      </c>
      <c r="F62" s="909"/>
      <c r="G62" s="909" t="s">
        <v>771</v>
      </c>
      <c r="H62" s="909"/>
      <c r="I62" s="36"/>
      <c r="J62" s="36"/>
      <c r="K62" s="36"/>
    </row>
    <row r="63" spans="1:11" ht="16.75" customHeight="1">
      <c r="A63" s="36"/>
      <c r="B63" s="906"/>
      <c r="C63" s="793"/>
      <c r="D63" s="909"/>
      <c r="E63" s="909" t="s">
        <v>781</v>
      </c>
      <c r="F63" s="909"/>
      <c r="G63" s="909" t="s">
        <v>771</v>
      </c>
      <c r="H63" s="909"/>
      <c r="I63" s="36"/>
      <c r="J63" s="36"/>
      <c r="K63" s="36"/>
    </row>
    <row r="64" spans="1:11" ht="16.75" customHeight="1">
      <c r="A64" s="36"/>
      <c r="B64" s="906"/>
      <c r="C64" s="793"/>
      <c r="D64" s="909"/>
      <c r="E64" s="909" t="s">
        <v>787</v>
      </c>
      <c r="F64" s="909"/>
      <c r="G64" s="909" t="s">
        <v>788</v>
      </c>
      <c r="H64" s="909"/>
      <c r="I64" s="36"/>
      <c r="J64" s="36"/>
      <c r="K64" s="36"/>
    </row>
    <row r="65" spans="1:11" ht="16.75" customHeight="1">
      <c r="A65" s="36"/>
      <c r="B65" s="906"/>
      <c r="C65" s="793"/>
      <c r="D65" s="909"/>
      <c r="E65" s="909" t="s">
        <v>789</v>
      </c>
      <c r="F65" s="909"/>
      <c r="G65" s="909" t="s">
        <v>779</v>
      </c>
      <c r="H65" s="909"/>
      <c r="I65" s="36"/>
      <c r="J65" s="36"/>
      <c r="K65" s="36"/>
    </row>
    <row r="66" spans="1:11" ht="16.75" customHeight="1">
      <c r="A66" s="36"/>
      <c r="B66" s="906"/>
      <c r="C66" s="793"/>
      <c r="D66" s="909"/>
      <c r="E66" s="909" t="s">
        <v>790</v>
      </c>
      <c r="F66" s="909"/>
      <c r="G66" s="909" t="s">
        <v>775</v>
      </c>
      <c r="H66" s="909"/>
      <c r="I66" s="36"/>
      <c r="J66" s="36"/>
      <c r="K66" s="36"/>
    </row>
    <row r="67" spans="1:11" ht="16.75" customHeight="1">
      <c r="A67" s="36"/>
      <c r="B67" s="906"/>
      <c r="C67" s="793"/>
      <c r="D67" s="909"/>
      <c r="E67" s="909" t="s">
        <v>780</v>
      </c>
      <c r="F67" s="909"/>
      <c r="G67" s="909" t="s">
        <v>779</v>
      </c>
      <c r="H67" s="909"/>
      <c r="I67" s="36"/>
      <c r="J67" s="36"/>
      <c r="K67" s="36"/>
    </row>
    <row r="68" spans="1:11" ht="16.75" customHeight="1">
      <c r="A68" s="36"/>
      <c r="B68" s="906"/>
      <c r="C68" s="793"/>
      <c r="D68" s="909"/>
      <c r="E68" s="909" t="s">
        <v>791</v>
      </c>
      <c r="F68" s="909"/>
      <c r="G68" s="909" t="s">
        <v>775</v>
      </c>
      <c r="H68" s="909"/>
      <c r="I68" s="36"/>
      <c r="J68" s="36"/>
      <c r="K68" s="36"/>
    </row>
    <row r="69" spans="1:11" ht="16.75" customHeight="1">
      <c r="A69" s="36"/>
      <c r="B69" s="906"/>
      <c r="C69" s="793"/>
      <c r="D69" s="909"/>
      <c r="E69" s="909" t="s">
        <v>792</v>
      </c>
      <c r="F69" s="909"/>
      <c r="G69" s="909" t="s">
        <v>773</v>
      </c>
      <c r="H69" s="909"/>
      <c r="I69" s="36"/>
      <c r="J69" s="36"/>
      <c r="K69" s="36"/>
    </row>
    <row r="70" spans="1:11" ht="16.75" customHeight="1">
      <c r="A70" s="36"/>
      <c r="B70" s="906"/>
      <c r="C70" s="793"/>
      <c r="D70" s="909"/>
      <c r="E70" s="909" t="s">
        <v>793</v>
      </c>
      <c r="F70" s="909"/>
      <c r="G70" s="909" t="s">
        <v>779</v>
      </c>
      <c r="H70" s="909"/>
      <c r="I70" s="36"/>
      <c r="J70" s="36"/>
      <c r="K70" s="36"/>
    </row>
    <row r="71" spans="1:11" ht="16.75" customHeight="1">
      <c r="A71" s="36"/>
      <c r="B71" s="907"/>
      <c r="C71" s="807"/>
      <c r="D71" s="913"/>
      <c r="E71" s="913" t="s">
        <v>794</v>
      </c>
      <c r="F71" s="913"/>
      <c r="G71" s="913" t="s">
        <v>779</v>
      </c>
      <c r="H71" s="913"/>
      <c r="I71" s="36"/>
      <c r="J71" s="36"/>
      <c r="K71" s="36"/>
    </row>
    <row r="72" spans="1:11" ht="16.75" customHeight="1">
      <c r="A72" s="36"/>
      <c r="B72" s="915" t="s">
        <v>57</v>
      </c>
      <c r="C72" s="914" t="s">
        <v>56</v>
      </c>
      <c r="D72" s="483" t="s">
        <v>765</v>
      </c>
      <c r="E72" s="919" t="s">
        <v>795</v>
      </c>
      <c r="F72" s="919"/>
      <c r="G72" s="919" t="s">
        <v>796</v>
      </c>
      <c r="H72" s="919"/>
      <c r="I72" s="36"/>
      <c r="J72" s="36"/>
      <c r="K72" s="36"/>
    </row>
    <row r="73" spans="1:11" ht="15.75" customHeight="1">
      <c r="A73" s="36"/>
      <c r="B73" s="907"/>
      <c r="C73" s="807"/>
      <c r="D73" s="414" t="s">
        <v>769</v>
      </c>
      <c r="E73" s="913" t="s">
        <v>797</v>
      </c>
      <c r="F73" s="913"/>
      <c r="G73" s="913" t="s">
        <v>769</v>
      </c>
      <c r="H73" s="913"/>
      <c r="I73" s="36"/>
      <c r="J73" s="36"/>
      <c r="K73" s="36"/>
    </row>
    <row r="74" spans="1:11" ht="15.75" customHeight="1">
      <c r="A74" s="36"/>
      <c r="B74" s="915" t="s">
        <v>55</v>
      </c>
      <c r="C74" s="914" t="s">
        <v>54</v>
      </c>
      <c r="D74" s="483" t="s">
        <v>765</v>
      </c>
      <c r="E74" s="919" t="s">
        <v>798</v>
      </c>
      <c r="F74" s="919"/>
      <c r="G74" s="919" t="s">
        <v>779</v>
      </c>
      <c r="H74" s="919"/>
      <c r="I74" s="36"/>
      <c r="J74" s="36"/>
      <c r="K74" s="36"/>
    </row>
    <row r="75" spans="1:11" ht="15.75" customHeight="1">
      <c r="A75" s="36"/>
      <c r="B75" s="906"/>
      <c r="C75" s="793"/>
      <c r="D75" s="413" t="s">
        <v>765</v>
      </c>
      <c r="E75" s="909" t="s">
        <v>799</v>
      </c>
      <c r="F75" s="909"/>
      <c r="G75" s="909" t="s">
        <v>779</v>
      </c>
      <c r="H75" s="909"/>
      <c r="I75" s="36"/>
      <c r="J75" s="36"/>
      <c r="K75" s="36"/>
    </row>
    <row r="76" spans="1:11" ht="15.75" customHeight="1">
      <c r="A76" s="36"/>
      <c r="B76" s="906"/>
      <c r="C76" s="793"/>
      <c r="D76" s="413" t="s">
        <v>765</v>
      </c>
      <c r="E76" s="909" t="s">
        <v>800</v>
      </c>
      <c r="F76" s="909"/>
      <c r="G76" s="909" t="s">
        <v>801</v>
      </c>
      <c r="H76" s="909"/>
      <c r="I76" s="36"/>
      <c r="J76" s="36"/>
      <c r="K76" s="36"/>
    </row>
    <row r="77" spans="1:11" ht="15.75" customHeight="1">
      <c r="A77" s="36"/>
      <c r="B77" s="906"/>
      <c r="C77" s="793"/>
      <c r="D77" s="413" t="s">
        <v>769</v>
      </c>
      <c r="E77" s="909" t="s">
        <v>802</v>
      </c>
      <c r="F77" s="909"/>
      <c r="G77" s="909" t="s">
        <v>769</v>
      </c>
      <c r="H77" s="909"/>
      <c r="I77" s="36"/>
      <c r="J77" s="36"/>
      <c r="K77" s="36"/>
    </row>
    <row r="78" spans="1:11" ht="15.75" customHeight="1">
      <c r="A78" s="36"/>
      <c r="B78" s="906"/>
      <c r="C78" s="793"/>
      <c r="D78" s="413" t="s">
        <v>769</v>
      </c>
      <c r="E78" s="909" t="s">
        <v>803</v>
      </c>
      <c r="F78" s="909"/>
      <c r="G78" s="909" t="s">
        <v>769</v>
      </c>
      <c r="H78" s="909"/>
      <c r="I78" s="36"/>
      <c r="J78" s="36"/>
      <c r="K78" s="36"/>
    </row>
    <row r="79" spans="1:11" ht="15.75" customHeight="1">
      <c r="A79" s="36"/>
      <c r="B79" s="906"/>
      <c r="C79" s="916"/>
      <c r="D79" s="413" t="s">
        <v>769</v>
      </c>
      <c r="E79" s="909" t="s">
        <v>804</v>
      </c>
      <c r="F79" s="909"/>
      <c r="G79" s="909" t="s">
        <v>769</v>
      </c>
      <c r="H79" s="909"/>
      <c r="I79" s="36"/>
      <c r="J79" s="36"/>
      <c r="K79" s="36"/>
    </row>
    <row r="80" spans="1:11" ht="15.75" customHeight="1">
      <c r="A80" s="36"/>
      <c r="B80" s="906"/>
      <c r="C80" s="806" t="s">
        <v>60</v>
      </c>
      <c r="D80" s="413" t="s">
        <v>765</v>
      </c>
      <c r="E80" s="909" t="s">
        <v>805</v>
      </c>
      <c r="F80" s="909"/>
      <c r="G80" s="909" t="s">
        <v>806</v>
      </c>
      <c r="H80" s="909"/>
      <c r="I80" s="36"/>
      <c r="J80" s="36"/>
      <c r="K80" s="36"/>
    </row>
    <row r="81" spans="1:11" ht="15.75" customHeight="1">
      <c r="A81" s="36"/>
      <c r="B81" s="906"/>
      <c r="C81" s="793"/>
      <c r="D81" s="413" t="s">
        <v>765</v>
      </c>
      <c r="E81" s="909" t="s">
        <v>807</v>
      </c>
      <c r="F81" s="909"/>
      <c r="G81" s="909" t="s">
        <v>779</v>
      </c>
      <c r="H81" s="909"/>
      <c r="I81" s="36"/>
      <c r="J81" s="36"/>
      <c r="K81" s="36"/>
    </row>
    <row r="82" spans="1:11" ht="15.75" customHeight="1">
      <c r="A82" s="36"/>
      <c r="B82" s="906"/>
      <c r="C82" s="793"/>
      <c r="D82" s="413" t="s">
        <v>765</v>
      </c>
      <c r="E82" s="909" t="s">
        <v>808</v>
      </c>
      <c r="F82" s="909"/>
      <c r="G82" s="909" t="s">
        <v>779</v>
      </c>
      <c r="H82" s="909"/>
      <c r="I82" s="36"/>
      <c r="J82" s="36"/>
      <c r="K82" s="36"/>
    </row>
    <row r="83" spans="1:11" ht="15.75" customHeight="1">
      <c r="A83" s="36"/>
      <c r="B83" s="906"/>
      <c r="C83" s="793"/>
      <c r="D83" s="413" t="s">
        <v>765</v>
      </c>
      <c r="E83" s="909" t="s">
        <v>809</v>
      </c>
      <c r="F83" s="909"/>
      <c r="G83" s="909" t="s">
        <v>779</v>
      </c>
      <c r="H83" s="909"/>
      <c r="I83" s="36"/>
      <c r="J83" s="36"/>
      <c r="K83" s="36"/>
    </row>
    <row r="84" spans="1:11" ht="15.75" customHeight="1">
      <c r="A84" s="36"/>
      <c r="B84" s="906"/>
      <c r="C84" s="793"/>
      <c r="D84" s="413" t="s">
        <v>765</v>
      </c>
      <c r="E84" s="909" t="s">
        <v>810</v>
      </c>
      <c r="F84" s="909"/>
      <c r="G84" s="909" t="s">
        <v>779</v>
      </c>
      <c r="H84" s="909"/>
      <c r="I84" s="36"/>
      <c r="J84" s="36"/>
      <c r="K84" s="36"/>
    </row>
    <row r="85" spans="1:11" ht="15.75" customHeight="1">
      <c r="A85" s="36"/>
      <c r="B85" s="906"/>
      <c r="C85" s="793"/>
      <c r="D85" s="413" t="s">
        <v>765</v>
      </c>
      <c r="E85" s="909" t="s">
        <v>808</v>
      </c>
      <c r="F85" s="909"/>
      <c r="G85" s="909" t="s">
        <v>779</v>
      </c>
      <c r="H85" s="909"/>
      <c r="I85" s="36"/>
      <c r="J85" s="36"/>
      <c r="K85" s="36"/>
    </row>
    <row r="86" spans="1:11" ht="15.75" customHeight="1">
      <c r="A86" s="36"/>
      <c r="B86" s="907"/>
      <c r="C86" s="807"/>
      <c r="D86" s="414" t="s">
        <v>769</v>
      </c>
      <c r="E86" s="913" t="s">
        <v>811</v>
      </c>
      <c r="F86" s="913"/>
      <c r="G86" s="913" t="s">
        <v>769</v>
      </c>
      <c r="H86" s="913"/>
      <c r="I86" s="36"/>
      <c r="J86" s="36"/>
      <c r="K86" s="36"/>
    </row>
    <row r="87" spans="1:11" ht="15.75" customHeight="1">
      <c r="A87" s="36"/>
      <c r="B87" s="915" t="s">
        <v>812</v>
      </c>
      <c r="C87" s="914" t="s">
        <v>188</v>
      </c>
      <c r="D87" s="919" t="s">
        <v>765</v>
      </c>
      <c r="E87" s="919" t="s">
        <v>813</v>
      </c>
      <c r="F87" s="919"/>
      <c r="G87" s="919" t="s">
        <v>814</v>
      </c>
      <c r="H87" s="919"/>
      <c r="I87" s="36"/>
      <c r="J87" s="36"/>
      <c r="K87" s="36"/>
    </row>
    <row r="88" spans="1:11" ht="15.75" customHeight="1">
      <c r="A88" s="36"/>
      <c r="B88" s="906"/>
      <c r="C88" s="793"/>
      <c r="D88" s="909"/>
      <c r="E88" s="909" t="s">
        <v>815</v>
      </c>
      <c r="F88" s="909"/>
      <c r="G88" s="909" t="s">
        <v>816</v>
      </c>
      <c r="H88" s="909"/>
      <c r="I88" s="36"/>
      <c r="J88" s="36"/>
      <c r="K88" s="36"/>
    </row>
    <row r="89" spans="1:11" ht="15.75" customHeight="1">
      <c r="A89" s="36"/>
      <c r="B89" s="906"/>
      <c r="C89" s="793"/>
      <c r="D89" s="909"/>
      <c r="E89" s="909" t="s">
        <v>817</v>
      </c>
      <c r="F89" s="909"/>
      <c r="G89" s="909" t="s">
        <v>818</v>
      </c>
      <c r="H89" s="909"/>
      <c r="I89" s="36"/>
      <c r="J89" s="36"/>
      <c r="K89" s="36"/>
    </row>
    <row r="90" spans="1:11" ht="15.75" customHeight="1">
      <c r="A90" s="36"/>
      <c r="B90" s="906"/>
      <c r="C90" s="793"/>
      <c r="D90" s="909"/>
      <c r="E90" s="909" t="s">
        <v>819</v>
      </c>
      <c r="F90" s="909"/>
      <c r="G90" s="909" t="s">
        <v>820</v>
      </c>
      <c r="H90" s="909"/>
      <c r="I90" s="36"/>
      <c r="J90" s="36"/>
      <c r="K90" s="36"/>
    </row>
    <row r="91" spans="1:11" ht="15.75" customHeight="1">
      <c r="A91" s="36"/>
      <c r="B91" s="906"/>
      <c r="C91" s="793"/>
      <c r="D91" s="909"/>
      <c r="E91" s="909" t="s">
        <v>821</v>
      </c>
      <c r="F91" s="909"/>
      <c r="G91" s="909" t="s">
        <v>822</v>
      </c>
      <c r="H91" s="909"/>
      <c r="I91" s="36"/>
      <c r="J91" s="36"/>
      <c r="K91" s="36"/>
    </row>
    <row r="92" spans="1:11" ht="15.75" customHeight="1">
      <c r="A92" s="36"/>
      <c r="B92" s="906"/>
      <c r="C92" s="793"/>
      <c r="D92" s="909"/>
      <c r="E92" s="909" t="s">
        <v>823</v>
      </c>
      <c r="F92" s="909"/>
      <c r="G92" s="909" t="s">
        <v>814</v>
      </c>
      <c r="H92" s="909"/>
      <c r="I92" s="36"/>
      <c r="J92" s="36"/>
      <c r="K92" s="36"/>
    </row>
    <row r="93" spans="1:11" ht="15.75" customHeight="1">
      <c r="A93" s="36"/>
      <c r="B93" s="906"/>
      <c r="C93" s="793"/>
      <c r="D93" s="909"/>
      <c r="E93" s="909" t="s">
        <v>824</v>
      </c>
      <c r="F93" s="909"/>
      <c r="G93" s="909" t="s">
        <v>825</v>
      </c>
      <c r="H93" s="909"/>
      <c r="I93" s="36"/>
      <c r="J93" s="36"/>
      <c r="K93" s="36"/>
    </row>
    <row r="94" spans="1:11" ht="15.75" customHeight="1">
      <c r="A94" s="36"/>
      <c r="B94" s="906"/>
      <c r="C94" s="793"/>
      <c r="D94" s="909"/>
      <c r="E94" s="909" t="s">
        <v>826</v>
      </c>
      <c r="F94" s="909"/>
      <c r="G94" s="909" t="s">
        <v>827</v>
      </c>
      <c r="H94" s="909"/>
      <c r="I94" s="36"/>
      <c r="J94" s="36"/>
      <c r="K94" s="36"/>
    </row>
    <row r="95" spans="1:11" ht="15.75" customHeight="1">
      <c r="A95" s="36"/>
      <c r="B95" s="906"/>
      <c r="C95" s="793"/>
      <c r="D95" s="909"/>
      <c r="E95" s="909" t="s">
        <v>828</v>
      </c>
      <c r="F95" s="909"/>
      <c r="G95" s="909" t="s">
        <v>829</v>
      </c>
      <c r="H95" s="909"/>
      <c r="I95" s="36"/>
      <c r="J95" s="36"/>
      <c r="K95" s="36"/>
    </row>
    <row r="96" spans="1:11" ht="15.75" customHeight="1">
      <c r="A96" s="36"/>
      <c r="B96" s="906"/>
      <c r="C96" s="793"/>
      <c r="D96" s="909"/>
      <c r="E96" s="909" t="s">
        <v>830</v>
      </c>
      <c r="F96" s="909"/>
      <c r="G96" s="909" t="s">
        <v>831</v>
      </c>
      <c r="H96" s="909"/>
      <c r="I96" s="36"/>
      <c r="J96" s="36"/>
      <c r="K96" s="36"/>
    </row>
    <row r="97" spans="1:11" ht="15.75" customHeight="1">
      <c r="A97" s="36"/>
      <c r="B97" s="906"/>
      <c r="C97" s="793"/>
      <c r="D97" s="909"/>
      <c r="E97" s="909" t="s">
        <v>832</v>
      </c>
      <c r="F97" s="909"/>
      <c r="G97" s="909" t="s">
        <v>833</v>
      </c>
      <c r="H97" s="909"/>
      <c r="I97" s="36"/>
      <c r="J97" s="36"/>
      <c r="K97" s="36"/>
    </row>
    <row r="98" spans="1:11" ht="29.15" customHeight="1">
      <c r="A98" s="36"/>
      <c r="B98" s="906"/>
      <c r="C98" s="793"/>
      <c r="D98" s="909"/>
      <c r="E98" s="909" t="s">
        <v>834</v>
      </c>
      <c r="F98" s="909"/>
      <c r="G98" s="909" t="s">
        <v>835</v>
      </c>
      <c r="H98" s="909"/>
      <c r="I98" s="36"/>
      <c r="J98" s="36"/>
      <c r="K98" s="36"/>
    </row>
    <row r="99" spans="1:11" ht="15.75" customHeight="1">
      <c r="A99" s="36"/>
      <c r="B99" s="906"/>
      <c r="C99" s="793"/>
      <c r="D99" s="909"/>
      <c r="E99" s="909" t="s">
        <v>836</v>
      </c>
      <c r="F99" s="909"/>
      <c r="G99" s="909" t="s">
        <v>822</v>
      </c>
      <c r="H99" s="909"/>
      <c r="I99" s="36"/>
      <c r="J99" s="36"/>
      <c r="K99" s="36"/>
    </row>
    <row r="100" spans="1:11" ht="15.75" customHeight="1">
      <c r="A100" s="36"/>
      <c r="B100" s="906"/>
      <c r="C100" s="793"/>
      <c r="D100" s="909"/>
      <c r="E100" s="909" t="s">
        <v>837</v>
      </c>
      <c r="F100" s="909"/>
      <c r="G100" s="909" t="s">
        <v>833</v>
      </c>
      <c r="H100" s="909"/>
      <c r="I100" s="36"/>
      <c r="J100" s="36"/>
      <c r="K100" s="36"/>
    </row>
    <row r="101" spans="1:11" ht="15.75" customHeight="1">
      <c r="A101" s="36"/>
      <c r="B101" s="906"/>
      <c r="C101" s="793"/>
      <c r="D101" s="909"/>
      <c r="E101" s="909" t="s">
        <v>838</v>
      </c>
      <c r="F101" s="909"/>
      <c r="G101" s="909" t="s">
        <v>839</v>
      </c>
      <c r="H101" s="909"/>
      <c r="I101" s="36"/>
      <c r="J101" s="36"/>
      <c r="K101" s="36"/>
    </row>
    <row r="102" spans="1:11" ht="15.75" customHeight="1">
      <c r="A102" s="36"/>
      <c r="B102" s="906"/>
      <c r="C102" s="793"/>
      <c r="D102" s="909"/>
      <c r="E102" s="909" t="s">
        <v>840</v>
      </c>
      <c r="F102" s="909"/>
      <c r="G102" s="909" t="s">
        <v>841</v>
      </c>
      <c r="H102" s="909"/>
      <c r="I102" s="36"/>
      <c r="J102" s="36"/>
      <c r="K102" s="36"/>
    </row>
    <row r="103" spans="1:11" ht="15.75" customHeight="1">
      <c r="A103" s="36"/>
      <c r="B103" s="906"/>
      <c r="C103" s="793"/>
      <c r="D103" s="909"/>
      <c r="E103" s="909" t="s">
        <v>842</v>
      </c>
      <c r="F103" s="909"/>
      <c r="G103" s="909" t="s">
        <v>814</v>
      </c>
      <c r="H103" s="909"/>
      <c r="I103" s="36"/>
      <c r="J103" s="36"/>
      <c r="K103" s="36"/>
    </row>
    <row r="104" spans="1:11" ht="15.75" customHeight="1">
      <c r="A104" s="36"/>
      <c r="B104" s="906"/>
      <c r="C104" s="793"/>
      <c r="D104" s="909"/>
      <c r="E104" s="909" t="s">
        <v>843</v>
      </c>
      <c r="F104" s="909"/>
      <c r="G104" s="909" t="s">
        <v>841</v>
      </c>
      <c r="H104" s="909"/>
      <c r="I104" s="36"/>
      <c r="J104" s="36"/>
      <c r="K104" s="36"/>
    </row>
    <row r="105" spans="1:11" ht="15.75" customHeight="1">
      <c r="A105" s="36"/>
      <c r="B105" s="906"/>
      <c r="C105" s="793"/>
      <c r="D105" s="909"/>
      <c r="E105" s="909" t="s">
        <v>844</v>
      </c>
      <c r="F105" s="909"/>
      <c r="G105" s="909" t="s">
        <v>841</v>
      </c>
      <c r="H105" s="909"/>
      <c r="I105" s="36"/>
      <c r="J105" s="36"/>
      <c r="K105" s="36"/>
    </row>
    <row r="106" spans="1:11" ht="15.75" customHeight="1">
      <c r="A106" s="36"/>
      <c r="B106" s="906"/>
      <c r="C106" s="793"/>
      <c r="D106" s="909"/>
      <c r="E106" s="909" t="s">
        <v>845</v>
      </c>
      <c r="F106" s="909"/>
      <c r="G106" s="909" t="s">
        <v>841</v>
      </c>
      <c r="H106" s="909"/>
      <c r="I106" s="36"/>
      <c r="J106" s="36"/>
      <c r="K106" s="36"/>
    </row>
    <row r="107" spans="1:11" ht="15.75" customHeight="1">
      <c r="A107" s="36"/>
      <c r="B107" s="906"/>
      <c r="C107" s="793"/>
      <c r="D107" s="909"/>
      <c r="E107" s="909" t="s">
        <v>846</v>
      </c>
      <c r="F107" s="909"/>
      <c r="G107" s="909" t="s">
        <v>822</v>
      </c>
      <c r="H107" s="909"/>
      <c r="I107" s="36"/>
      <c r="J107" s="36"/>
      <c r="K107" s="36"/>
    </row>
    <row r="108" spans="1:11" ht="15.75" customHeight="1">
      <c r="A108" s="36"/>
      <c r="B108" s="906"/>
      <c r="C108" s="793"/>
      <c r="D108" s="909"/>
      <c r="E108" s="909" t="s">
        <v>847</v>
      </c>
      <c r="F108" s="909"/>
      <c r="G108" s="909" t="s">
        <v>848</v>
      </c>
      <c r="H108" s="909"/>
      <c r="I108" s="36"/>
      <c r="J108" s="36"/>
      <c r="K108" s="36"/>
    </row>
    <row r="109" spans="1:11" ht="15.75" customHeight="1">
      <c r="A109" s="36"/>
      <c r="B109" s="906"/>
      <c r="C109" s="793"/>
      <c r="D109" s="909"/>
      <c r="E109" s="909" t="s">
        <v>849</v>
      </c>
      <c r="F109" s="909"/>
      <c r="G109" s="909" t="s">
        <v>829</v>
      </c>
      <c r="H109" s="909"/>
      <c r="I109" s="36"/>
      <c r="J109" s="36"/>
      <c r="K109" s="36"/>
    </row>
    <row r="110" spans="1:11" ht="15.75" customHeight="1">
      <c r="A110" s="36"/>
      <c r="B110" s="906"/>
      <c r="C110" s="793"/>
      <c r="D110" s="806"/>
      <c r="E110" s="806" t="s">
        <v>850</v>
      </c>
      <c r="F110" s="806"/>
      <c r="G110" s="806" t="s">
        <v>851</v>
      </c>
      <c r="H110" s="806"/>
      <c r="I110" s="36"/>
      <c r="J110" s="36"/>
      <c r="K110" s="36"/>
    </row>
    <row r="111" spans="1:11" ht="15.75" customHeight="1">
      <c r="A111" s="36"/>
      <c r="B111" s="906"/>
      <c r="C111" s="793"/>
      <c r="D111" s="908" t="s">
        <v>769</v>
      </c>
      <c r="E111" s="910" t="s">
        <v>852</v>
      </c>
      <c r="F111" s="910"/>
      <c r="G111" s="910" t="s">
        <v>769</v>
      </c>
      <c r="H111" s="910"/>
      <c r="I111" s="36"/>
      <c r="J111" s="36"/>
      <c r="K111" s="36"/>
    </row>
    <row r="112" spans="1:11" ht="15.75" customHeight="1">
      <c r="A112" s="36"/>
      <c r="B112" s="917"/>
      <c r="C112" s="918"/>
      <c r="D112" s="918"/>
      <c r="E112" s="920" t="s">
        <v>853</v>
      </c>
      <c r="F112" s="920"/>
      <c r="G112" s="920" t="s">
        <v>769</v>
      </c>
      <c r="H112" s="920"/>
      <c r="I112" s="36"/>
      <c r="J112" s="36"/>
      <c r="K112" s="36"/>
    </row>
    <row r="113" spans="1:29" ht="9.25" customHeight="1">
      <c r="A113" s="36"/>
      <c r="B113" s="475"/>
      <c r="C113" s="475"/>
      <c r="D113" s="475"/>
      <c r="E113" s="475"/>
      <c r="F113" s="475"/>
      <c r="G113" s="475"/>
      <c r="H113" s="475"/>
      <c r="I113" s="36"/>
      <c r="J113" s="36"/>
      <c r="K113" s="36"/>
    </row>
    <row r="114" spans="1:29" ht="15" customHeight="1">
      <c r="A114" s="36"/>
      <c r="G114" s="36"/>
      <c r="H114" s="36"/>
      <c r="I114" s="36"/>
      <c r="J114" s="36"/>
      <c r="K114" s="36"/>
    </row>
    <row r="115" spans="1:29" ht="15" customHeight="1">
      <c r="A115" s="36"/>
      <c r="B115" s="310" t="s">
        <v>854</v>
      </c>
      <c r="C115" s="310"/>
      <c r="D115" s="310"/>
      <c r="E115" s="310"/>
      <c r="F115" s="310"/>
      <c r="G115" s="310"/>
      <c r="H115" s="310"/>
      <c r="I115" s="36"/>
      <c r="J115" s="36"/>
      <c r="K115" s="36"/>
    </row>
    <row r="116" spans="1:29" ht="15.75" customHeight="1">
      <c r="A116" s="36"/>
      <c r="G116" s="36"/>
      <c r="H116" s="36"/>
      <c r="I116" s="36"/>
      <c r="J116" s="36"/>
      <c r="K116" s="36"/>
    </row>
    <row r="117" spans="1:29" ht="15.75" customHeight="1">
      <c r="A117" s="31"/>
      <c r="B117" s="382" t="s">
        <v>748</v>
      </c>
      <c r="C117" s="856" t="s">
        <v>855</v>
      </c>
      <c r="D117" s="856"/>
      <c r="E117" s="382" t="s">
        <v>856</v>
      </c>
      <c r="F117" s="856" t="s">
        <v>857</v>
      </c>
      <c r="G117" s="856"/>
      <c r="H117" s="31"/>
      <c r="I117" s="31"/>
      <c r="J117" s="31"/>
      <c r="K117" s="31"/>
      <c r="L117" s="27"/>
      <c r="M117" s="27"/>
      <c r="N117" s="27"/>
      <c r="O117" s="27"/>
      <c r="P117" s="27"/>
      <c r="Q117" s="27"/>
      <c r="R117" s="27"/>
      <c r="S117" s="27"/>
      <c r="T117" s="27"/>
      <c r="U117" s="27"/>
      <c r="V117" s="27"/>
      <c r="W117" s="27"/>
      <c r="X117" s="27"/>
      <c r="Y117" s="27"/>
      <c r="Z117" s="27"/>
      <c r="AA117" s="30"/>
      <c r="AB117" s="30"/>
      <c r="AC117" s="30"/>
    </row>
    <row r="118" spans="1:29" ht="69.25" customHeight="1">
      <c r="A118" s="31"/>
      <c r="B118" s="412" t="s">
        <v>48</v>
      </c>
      <c r="C118" s="904" t="s">
        <v>858</v>
      </c>
      <c r="D118" s="904"/>
      <c r="E118" s="412" t="s">
        <v>859</v>
      </c>
      <c r="F118" s="904" t="s">
        <v>860</v>
      </c>
      <c r="G118" s="904"/>
      <c r="H118" s="31"/>
      <c r="I118" s="31"/>
      <c r="J118" s="31"/>
      <c r="K118" s="31"/>
      <c r="L118" s="27"/>
      <c r="M118" s="27"/>
      <c r="N118" s="27"/>
      <c r="O118" s="27"/>
      <c r="P118" s="27"/>
      <c r="Q118" s="27"/>
      <c r="R118" s="27"/>
      <c r="S118" s="27"/>
      <c r="T118" s="27"/>
      <c r="U118" s="27"/>
      <c r="V118" s="27"/>
      <c r="W118" s="27"/>
      <c r="X118" s="27"/>
      <c r="Y118" s="27"/>
      <c r="Z118" s="27"/>
      <c r="AA118" s="30"/>
      <c r="AB118" s="30"/>
      <c r="AC118" s="30"/>
    </row>
    <row r="119" spans="1:29" ht="95.9" customHeight="1">
      <c r="A119" s="31"/>
      <c r="B119" s="413" t="s">
        <v>53</v>
      </c>
      <c r="C119" s="909" t="s">
        <v>861</v>
      </c>
      <c r="D119" s="909"/>
      <c r="E119" s="413" t="s">
        <v>862</v>
      </c>
      <c r="F119" s="909" t="s">
        <v>863</v>
      </c>
      <c r="G119" s="909"/>
      <c r="H119" s="31"/>
      <c r="I119" s="31"/>
      <c r="J119" s="31"/>
      <c r="K119" s="31"/>
      <c r="L119" s="27"/>
      <c r="M119" s="27"/>
      <c r="N119" s="27"/>
      <c r="O119" s="27"/>
      <c r="P119" s="27"/>
      <c r="Q119" s="27"/>
      <c r="R119" s="27"/>
      <c r="S119" s="27"/>
      <c r="T119" s="27"/>
      <c r="U119" s="27"/>
      <c r="V119" s="27"/>
      <c r="W119" s="27"/>
      <c r="X119" s="27"/>
      <c r="Y119" s="27"/>
      <c r="Z119" s="27"/>
      <c r="AA119" s="30"/>
      <c r="AB119" s="30"/>
      <c r="AC119" s="30"/>
    </row>
    <row r="120" spans="1:29" ht="55.9" customHeight="1">
      <c r="A120" s="31"/>
      <c r="B120" s="413" t="s">
        <v>864</v>
      </c>
      <c r="C120" s="909" t="s">
        <v>865</v>
      </c>
      <c r="D120" s="909"/>
      <c r="E120" s="413" t="s">
        <v>866</v>
      </c>
      <c r="F120" s="806" t="s">
        <v>867</v>
      </c>
      <c r="G120" s="806"/>
      <c r="H120" s="31"/>
      <c r="I120" s="31"/>
      <c r="J120" s="31"/>
      <c r="K120" s="31"/>
      <c r="L120" s="27"/>
      <c r="M120" s="27"/>
      <c r="N120" s="27"/>
      <c r="O120" s="27"/>
      <c r="P120" s="27"/>
      <c r="Q120" s="27"/>
      <c r="R120" s="27"/>
      <c r="S120" s="27"/>
      <c r="T120" s="27"/>
      <c r="U120" s="27"/>
      <c r="V120" s="27"/>
      <c r="W120" s="27"/>
      <c r="X120" s="27"/>
      <c r="Y120" s="27"/>
      <c r="Z120" s="27"/>
      <c r="AA120" s="30"/>
      <c r="AB120" s="30"/>
      <c r="AC120" s="30"/>
    </row>
    <row r="121" spans="1:29" ht="122.5" customHeight="1">
      <c r="A121" s="31"/>
      <c r="B121" s="413" t="s">
        <v>864</v>
      </c>
      <c r="C121" s="909" t="s">
        <v>1400</v>
      </c>
      <c r="D121" s="909"/>
      <c r="E121" s="413" t="s">
        <v>866</v>
      </c>
      <c r="F121" s="793"/>
      <c r="G121" s="793"/>
      <c r="H121" s="31"/>
      <c r="I121" s="31"/>
      <c r="J121" s="31"/>
      <c r="K121" s="31"/>
      <c r="L121" s="27"/>
      <c r="M121" s="27"/>
      <c r="N121" s="27"/>
      <c r="O121" s="27"/>
      <c r="P121" s="27"/>
      <c r="Q121" s="27"/>
      <c r="R121" s="27"/>
      <c r="S121" s="27"/>
      <c r="T121" s="27"/>
      <c r="U121" s="27"/>
      <c r="V121" s="27"/>
      <c r="W121" s="27"/>
      <c r="X121" s="27"/>
      <c r="Y121" s="27"/>
      <c r="Z121" s="27"/>
      <c r="AA121" s="30"/>
      <c r="AB121" s="30"/>
      <c r="AC121" s="30"/>
    </row>
    <row r="122" spans="1:29" ht="76.5" customHeight="1">
      <c r="A122" s="31"/>
      <c r="B122" s="414" t="s">
        <v>864</v>
      </c>
      <c r="C122" s="913" t="s">
        <v>1401</v>
      </c>
      <c r="D122" s="913"/>
      <c r="E122" s="414" t="s">
        <v>868</v>
      </c>
      <c r="F122" s="807"/>
      <c r="G122" s="807"/>
      <c r="H122" s="31"/>
      <c r="I122" s="31"/>
      <c r="J122" s="31"/>
      <c r="K122" s="31"/>
      <c r="L122" s="27"/>
      <c r="M122" s="27"/>
      <c r="N122" s="27"/>
      <c r="O122" s="27"/>
      <c r="P122" s="27"/>
      <c r="Q122" s="27"/>
      <c r="R122" s="27"/>
      <c r="S122" s="27"/>
      <c r="T122" s="27"/>
      <c r="U122" s="27"/>
      <c r="V122" s="27"/>
      <c r="W122" s="27"/>
      <c r="X122" s="27"/>
      <c r="Y122" s="27"/>
      <c r="Z122" s="27"/>
      <c r="AA122" s="30"/>
      <c r="AB122" s="30"/>
      <c r="AC122" s="30"/>
    </row>
    <row r="123" spans="1:29" ht="15" customHeight="1">
      <c r="A123" s="36"/>
      <c r="B123" s="474"/>
      <c r="C123" s="474"/>
      <c r="D123" s="474"/>
      <c r="E123" s="474"/>
      <c r="F123" s="474"/>
      <c r="G123" s="474"/>
      <c r="H123" s="36"/>
      <c r="I123" s="36"/>
      <c r="J123" s="36"/>
      <c r="K123" s="36"/>
    </row>
    <row r="124" spans="1:29" ht="15" customHeight="1">
      <c r="A124" s="36"/>
      <c r="G124" s="36"/>
      <c r="H124" s="36"/>
      <c r="I124" s="36"/>
      <c r="J124" s="36"/>
      <c r="K124" s="36"/>
    </row>
    <row r="125" spans="1:29" ht="15.75" customHeight="1">
      <c r="A125" s="36"/>
      <c r="B125" s="380" t="s">
        <v>1402</v>
      </c>
      <c r="C125" s="310"/>
      <c r="D125" s="310"/>
      <c r="E125" s="310"/>
      <c r="F125" s="310"/>
      <c r="G125" s="36"/>
      <c r="H125" s="308"/>
      <c r="I125" s="36"/>
      <c r="J125" s="36"/>
      <c r="K125" s="36"/>
    </row>
    <row r="126" spans="1:29" ht="15" customHeight="1">
      <c r="A126" s="36"/>
      <c r="B126" s="308"/>
      <c r="E126" s="308"/>
      <c r="F126" s="308"/>
      <c r="G126" s="36"/>
      <c r="H126" s="308"/>
      <c r="I126" s="36"/>
      <c r="J126" s="36"/>
      <c r="K126" s="36"/>
    </row>
    <row r="127" spans="1:29" ht="15.75" customHeight="1" thickBot="1">
      <c r="A127" s="36"/>
      <c r="B127" s="286" t="s">
        <v>869</v>
      </c>
      <c r="C127" s="286" t="s">
        <v>218</v>
      </c>
      <c r="D127" s="66"/>
      <c r="E127" s="66"/>
      <c r="F127" s="66"/>
      <c r="G127" s="308"/>
      <c r="H127" s="308"/>
      <c r="I127" s="36"/>
      <c r="J127" s="36"/>
      <c r="K127" s="36"/>
    </row>
    <row r="128" spans="1:29" ht="14.15" customHeight="1">
      <c r="A128" s="36"/>
      <c r="B128" s="296" t="s">
        <v>219</v>
      </c>
      <c r="C128" s="4"/>
      <c r="D128" s="4"/>
      <c r="E128" s="4"/>
      <c r="F128" s="4"/>
      <c r="G128" s="308"/>
      <c r="H128" s="308"/>
      <c r="I128" s="36"/>
      <c r="J128" s="36"/>
      <c r="K128" s="36"/>
    </row>
    <row r="129" spans="1:11" ht="189.75" customHeight="1">
      <c r="A129" s="36"/>
      <c r="B129" s="57" t="s">
        <v>870</v>
      </c>
      <c r="C129" s="814" t="s">
        <v>871</v>
      </c>
      <c r="D129" s="814"/>
      <c r="E129" s="814"/>
      <c r="F129" s="814"/>
      <c r="G129" s="308"/>
      <c r="H129" s="308"/>
      <c r="I129" s="36"/>
      <c r="J129" s="36"/>
      <c r="K129" s="36"/>
    </row>
    <row r="130" spans="1:11" ht="14.15" customHeight="1">
      <c r="A130" s="36"/>
      <c r="B130" s="297" t="s">
        <v>872</v>
      </c>
      <c r="C130" s="827"/>
      <c r="D130" s="827"/>
      <c r="E130" s="51"/>
      <c r="F130" s="51"/>
      <c r="G130" s="308"/>
      <c r="H130" s="308"/>
      <c r="I130" s="36"/>
      <c r="J130" s="36"/>
      <c r="K130" s="36"/>
    </row>
    <row r="131" spans="1:11" ht="112.5" customHeight="1">
      <c r="A131" s="36"/>
      <c r="B131" s="57" t="s">
        <v>873</v>
      </c>
      <c r="C131" s="909" t="s">
        <v>874</v>
      </c>
      <c r="D131" s="909"/>
      <c r="E131" s="909"/>
      <c r="F131" s="909"/>
      <c r="G131" s="308"/>
      <c r="H131" s="308"/>
      <c r="I131" s="36"/>
      <c r="J131" s="36"/>
      <c r="K131" s="36"/>
    </row>
    <row r="132" spans="1:11" ht="41.25" customHeight="1">
      <c r="A132" s="36"/>
      <c r="B132" s="57" t="s">
        <v>875</v>
      </c>
      <c r="C132" s="909" t="s">
        <v>876</v>
      </c>
      <c r="D132" s="909"/>
      <c r="E132" s="909"/>
      <c r="F132" s="909"/>
      <c r="G132" s="36"/>
      <c r="H132" s="36"/>
      <c r="I132" s="36"/>
      <c r="J132" s="36"/>
      <c r="K132" s="36"/>
    </row>
    <row r="133" spans="1:11" ht="33" customHeight="1">
      <c r="A133" s="36"/>
      <c r="B133" s="57" t="s">
        <v>877</v>
      </c>
      <c r="C133" s="909" t="s">
        <v>878</v>
      </c>
      <c r="D133" s="909"/>
      <c r="E133" s="909"/>
      <c r="F133" s="909"/>
      <c r="G133" s="308"/>
      <c r="H133" s="308"/>
      <c r="I133" s="36"/>
      <c r="J133" s="36"/>
      <c r="K133" s="36"/>
    </row>
    <row r="134" spans="1:11" ht="20.25" customHeight="1">
      <c r="A134" s="36"/>
      <c r="B134" s="57" t="s">
        <v>879</v>
      </c>
      <c r="C134" s="909" t="s">
        <v>880</v>
      </c>
      <c r="D134" s="909"/>
      <c r="E134" s="909"/>
      <c r="F134" s="909"/>
      <c r="G134" s="308"/>
      <c r="H134" s="308"/>
      <c r="I134" s="36"/>
      <c r="J134" s="36"/>
      <c r="K134" s="36"/>
    </row>
    <row r="135" spans="1:11" ht="38.25" customHeight="1">
      <c r="A135" s="36"/>
      <c r="B135" s="57" t="s">
        <v>881</v>
      </c>
      <c r="C135" s="909" t="s">
        <v>882</v>
      </c>
      <c r="D135" s="909"/>
      <c r="E135" s="909"/>
      <c r="F135" s="909"/>
      <c r="G135" s="36"/>
      <c r="H135" s="36"/>
      <c r="I135" s="36"/>
      <c r="J135" s="36"/>
      <c r="K135" s="36"/>
    </row>
    <row r="136" spans="1:11" ht="45.75" customHeight="1">
      <c r="A136" s="36"/>
      <c r="B136" s="61" t="s">
        <v>883</v>
      </c>
      <c r="C136" s="897" t="s">
        <v>884</v>
      </c>
      <c r="D136" s="897"/>
      <c r="E136" s="897"/>
      <c r="F136" s="897"/>
      <c r="G136" s="36"/>
      <c r="H136" s="36"/>
      <c r="I136" s="36"/>
      <c r="J136" s="36"/>
      <c r="K136" s="36"/>
    </row>
    <row r="137" spans="1:11" ht="15" customHeight="1">
      <c r="A137" s="36"/>
      <c r="B137" s="47"/>
      <c r="C137" s="337"/>
      <c r="D137" s="337"/>
      <c r="E137" s="337"/>
      <c r="F137" s="337"/>
      <c r="G137" s="36"/>
      <c r="H137" s="36"/>
      <c r="I137" s="36"/>
      <c r="J137" s="36"/>
      <c r="K137" s="36"/>
    </row>
    <row r="138" spans="1:11" ht="15" hidden="1" customHeight="1"/>
    <row r="139" spans="1:11" ht="15" hidden="1" customHeight="1"/>
    <row r="140" spans="1:11" ht="15" hidden="1" customHeight="1"/>
    <row r="141" spans="1:11" ht="15" hidden="1" customHeight="1"/>
  </sheetData>
  <sheetProtection algorithmName="SHA-512" hashValue="gNdApXVF5xTIvZgFxpSQ0Pk30ftzgWBM1ch2WDLFaoxF6picLEWi2OmbuVU1Nqb0OLPPKPRoM7dxfhvwXC4lug==" saltValue="NA11DqIjd4XZH5/GA5klvw==" spinCount="100000" sheet="1" objects="1" scenarios="1"/>
  <mergeCells count="175">
    <mergeCell ref="C130:D130"/>
    <mergeCell ref="E109:F109"/>
    <mergeCell ref="G108:H108"/>
    <mergeCell ref="G109:H109"/>
    <mergeCell ref="G110:H110"/>
    <mergeCell ref="G111:H111"/>
    <mergeCell ref="E110:F110"/>
    <mergeCell ref="E111:F111"/>
    <mergeCell ref="E112:F112"/>
    <mergeCell ref="G112:H112"/>
    <mergeCell ref="E104:F104"/>
    <mergeCell ref="E105:F105"/>
    <mergeCell ref="G104:H104"/>
    <mergeCell ref="G105:H105"/>
    <mergeCell ref="G106:H106"/>
    <mergeCell ref="G107:H107"/>
    <mergeCell ref="E106:F106"/>
    <mergeCell ref="E107:F107"/>
    <mergeCell ref="E108:F108"/>
    <mergeCell ref="E100:F100"/>
    <mergeCell ref="G100:H100"/>
    <mergeCell ref="G101:H101"/>
    <mergeCell ref="G99:H99"/>
    <mergeCell ref="G98:H98"/>
    <mergeCell ref="G96:H96"/>
    <mergeCell ref="G97:H97"/>
    <mergeCell ref="E96:F96"/>
    <mergeCell ref="E97:F97"/>
    <mergeCell ref="E98:F98"/>
    <mergeCell ref="E99:F99"/>
    <mergeCell ref="C136:F136"/>
    <mergeCell ref="C135:F135"/>
    <mergeCell ref="C134:F134"/>
    <mergeCell ref="C133:F133"/>
    <mergeCell ref="C132:F132"/>
    <mergeCell ref="E81:F81"/>
    <mergeCell ref="E82:F82"/>
    <mergeCell ref="G81:H81"/>
    <mergeCell ref="G82:H82"/>
    <mergeCell ref="G83:H83"/>
    <mergeCell ref="G84:H84"/>
    <mergeCell ref="E83:F83"/>
    <mergeCell ref="E84:F84"/>
    <mergeCell ref="E85:F85"/>
    <mergeCell ref="G85:H85"/>
    <mergeCell ref="G86:H86"/>
    <mergeCell ref="G87:H87"/>
    <mergeCell ref="E86:F86"/>
    <mergeCell ref="E87:F87"/>
    <mergeCell ref="E92:F92"/>
    <mergeCell ref="E93:F93"/>
    <mergeCell ref="E94:F94"/>
    <mergeCell ref="E95:F95"/>
    <mergeCell ref="G94:H94"/>
    <mergeCell ref="C131:F131"/>
    <mergeCell ref="C122:D122"/>
    <mergeCell ref="C121:D121"/>
    <mergeCell ref="C129:F129"/>
    <mergeCell ref="F120:G122"/>
    <mergeCell ref="E72:F72"/>
    <mergeCell ref="G72:H72"/>
    <mergeCell ref="F119:G119"/>
    <mergeCell ref="F118:G118"/>
    <mergeCell ref="F117:G117"/>
    <mergeCell ref="G79:H79"/>
    <mergeCell ref="G80:H80"/>
    <mergeCell ref="E80:F80"/>
    <mergeCell ref="E79:F79"/>
    <mergeCell ref="E78:F78"/>
    <mergeCell ref="E77:F77"/>
    <mergeCell ref="G77:H77"/>
    <mergeCell ref="G78:H78"/>
    <mergeCell ref="G76:H76"/>
    <mergeCell ref="G75:H75"/>
    <mergeCell ref="G73:H73"/>
    <mergeCell ref="G74:H74"/>
    <mergeCell ref="E73:F73"/>
    <mergeCell ref="E74:F74"/>
    <mergeCell ref="B87:B112"/>
    <mergeCell ref="C87:C112"/>
    <mergeCell ref="D87:D110"/>
    <mergeCell ref="D111:D112"/>
    <mergeCell ref="C117:D117"/>
    <mergeCell ref="C118:D118"/>
    <mergeCell ref="C119:D119"/>
    <mergeCell ref="C120:D120"/>
    <mergeCell ref="G95:H95"/>
    <mergeCell ref="G93:H93"/>
    <mergeCell ref="G92:H92"/>
    <mergeCell ref="G90:H90"/>
    <mergeCell ref="G91:H91"/>
    <mergeCell ref="E91:F91"/>
    <mergeCell ref="E90:F90"/>
    <mergeCell ref="E89:F89"/>
    <mergeCell ref="E88:F88"/>
    <mergeCell ref="G88:H88"/>
    <mergeCell ref="G89:H89"/>
    <mergeCell ref="G102:H102"/>
    <mergeCell ref="G103:H103"/>
    <mergeCell ref="E103:F103"/>
    <mergeCell ref="E102:F102"/>
    <mergeCell ref="E101:F101"/>
    <mergeCell ref="G68:H68"/>
    <mergeCell ref="E67:F67"/>
    <mergeCell ref="E68:F68"/>
    <mergeCell ref="C72:C73"/>
    <mergeCell ref="B72:B73"/>
    <mergeCell ref="C74:C79"/>
    <mergeCell ref="G71:H71"/>
    <mergeCell ref="E71:F71"/>
    <mergeCell ref="E70:F70"/>
    <mergeCell ref="E69:F69"/>
    <mergeCell ref="G69:H69"/>
    <mergeCell ref="G70:H70"/>
    <mergeCell ref="B74:B86"/>
    <mergeCell ref="C80:C86"/>
    <mergeCell ref="E75:F75"/>
    <mergeCell ref="E76:F76"/>
    <mergeCell ref="E59:F59"/>
    <mergeCell ref="E58:F58"/>
    <mergeCell ref="E57:F57"/>
    <mergeCell ref="G57:H57"/>
    <mergeCell ref="G58:H58"/>
    <mergeCell ref="D14:F14"/>
    <mergeCell ref="G56:H56"/>
    <mergeCell ref="G55:H55"/>
    <mergeCell ref="G53:H53"/>
    <mergeCell ref="G54:H54"/>
    <mergeCell ref="E53:F53"/>
    <mergeCell ref="E54:F54"/>
    <mergeCell ref="E55:F55"/>
    <mergeCell ref="E56:F56"/>
    <mergeCell ref="D49:D71"/>
    <mergeCell ref="E61:F61"/>
    <mergeCell ref="E62:F62"/>
    <mergeCell ref="G61:H61"/>
    <mergeCell ref="G62:H62"/>
    <mergeCell ref="G63:H63"/>
    <mergeCell ref="G64:H64"/>
    <mergeCell ref="G65:H65"/>
    <mergeCell ref="G66:H66"/>
    <mergeCell ref="G67:H67"/>
    <mergeCell ref="G46:H46"/>
    <mergeCell ref="B46:B71"/>
    <mergeCell ref="C49:C71"/>
    <mergeCell ref="E63:F63"/>
    <mergeCell ref="E64:F64"/>
    <mergeCell ref="E65:F65"/>
    <mergeCell ref="E66:F66"/>
    <mergeCell ref="C46:C48"/>
    <mergeCell ref="E49:F49"/>
    <mergeCell ref="E50:F50"/>
    <mergeCell ref="E51:F51"/>
    <mergeCell ref="E52:F52"/>
    <mergeCell ref="G51:H51"/>
    <mergeCell ref="G52:H52"/>
    <mergeCell ref="G50:H50"/>
    <mergeCell ref="G49:H49"/>
    <mergeCell ref="G47:H47"/>
    <mergeCell ref="G48:H48"/>
    <mergeCell ref="E48:F48"/>
    <mergeCell ref="E47:F47"/>
    <mergeCell ref="E46:F46"/>
    <mergeCell ref="G59:H59"/>
    <mergeCell ref="G60:H60"/>
    <mergeCell ref="E60:F60"/>
    <mergeCell ref="B4:B5"/>
    <mergeCell ref="B7:J7"/>
    <mergeCell ref="G14:G15"/>
    <mergeCell ref="B12:G12"/>
    <mergeCell ref="B11:G11"/>
    <mergeCell ref="B24:G24"/>
    <mergeCell ref="C14:C15"/>
    <mergeCell ref="G45:H45"/>
    <mergeCell ref="E45:F45"/>
  </mergeCells>
  <pageMargins left="0.75" right="0.75" top="1" bottom="1" header="0.5" footer="0.5"/>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66BF9A"/>
  </sheetPr>
  <dimension ref="A1:Q168"/>
  <sheetViews>
    <sheetView showRuler="0" workbookViewId="0"/>
  </sheetViews>
  <sheetFormatPr defaultColWidth="0" defaultRowHeight="12.5" zeroHeight="1"/>
  <cols>
    <col min="1" max="1" width="3.453125" style="36" customWidth="1"/>
    <col min="2" max="2" width="13.7265625" style="28" customWidth="1"/>
    <col min="3" max="3" width="17.453125" style="28" customWidth="1"/>
    <col min="4" max="10" width="13.7265625" style="28" customWidth="1"/>
    <col min="11" max="11" width="15.81640625" style="28" customWidth="1"/>
    <col min="12" max="17" width="13.7265625" style="28" customWidth="1"/>
    <col min="18" max="26" width="13.7265625" style="28" hidden="1" customWidth="1"/>
    <col min="27" max="16384" width="13.7265625" style="28" hidden="1"/>
  </cols>
  <sheetData>
    <row r="1" spans="1:17" ht="15" customHeight="1">
      <c r="A1" s="31"/>
      <c r="B1" s="31"/>
      <c r="C1" s="31"/>
      <c r="D1" s="31"/>
      <c r="E1" s="31"/>
      <c r="F1" s="31"/>
      <c r="G1" s="31"/>
      <c r="H1" s="31"/>
      <c r="I1" s="31"/>
      <c r="J1" s="31"/>
      <c r="K1" s="31"/>
      <c r="L1" s="31"/>
      <c r="M1" s="31"/>
      <c r="N1" s="31"/>
      <c r="O1" s="31"/>
      <c r="P1" s="31"/>
      <c r="Q1" s="36"/>
    </row>
    <row r="2" spans="1:17" ht="74.150000000000006" customHeight="1">
      <c r="A2" s="31"/>
      <c r="B2" s="31"/>
      <c r="C2" s="31"/>
      <c r="D2" s="31"/>
      <c r="E2" s="31"/>
      <c r="F2" s="31"/>
      <c r="G2" s="31"/>
      <c r="H2" s="31"/>
      <c r="I2" s="31"/>
      <c r="J2" s="31"/>
      <c r="K2" s="31"/>
      <c r="L2" s="31"/>
      <c r="M2" s="31"/>
      <c r="N2" s="31"/>
      <c r="O2" s="151"/>
      <c r="P2" s="41" t="s">
        <v>1</v>
      </c>
      <c r="Q2" s="36"/>
    </row>
    <row r="3" spans="1:17" ht="15" customHeight="1">
      <c r="A3" s="31"/>
      <c r="B3" s="31"/>
      <c r="C3" s="31"/>
      <c r="D3" s="31"/>
      <c r="E3" s="31"/>
      <c r="F3" s="31"/>
      <c r="G3" s="31"/>
      <c r="H3" s="31"/>
      <c r="I3" s="31"/>
      <c r="J3" s="31"/>
      <c r="K3" s="31"/>
      <c r="L3" s="31"/>
      <c r="M3" s="31"/>
      <c r="N3" s="31"/>
      <c r="O3" s="31"/>
      <c r="P3" s="31"/>
      <c r="Q3" s="36"/>
    </row>
    <row r="4" spans="1:17" ht="15" customHeight="1">
      <c r="A4" s="31"/>
      <c r="B4" s="779" t="s">
        <v>885</v>
      </c>
      <c r="C4" s="779"/>
      <c r="D4" s="31"/>
      <c r="E4" s="31"/>
      <c r="F4" s="31"/>
      <c r="G4" s="31"/>
      <c r="H4" s="31"/>
      <c r="I4" s="31"/>
      <c r="J4" s="31"/>
      <c r="K4" s="31"/>
      <c r="L4" s="31"/>
      <c r="M4" s="31"/>
      <c r="N4" s="31"/>
      <c r="O4" s="31"/>
      <c r="P4" s="31"/>
      <c r="Q4" s="36"/>
    </row>
    <row r="5" spans="1:17" ht="15" customHeight="1">
      <c r="A5" s="31"/>
      <c r="B5" s="779"/>
      <c r="C5" s="779"/>
      <c r="D5" s="31"/>
      <c r="E5" s="31"/>
      <c r="F5" s="31"/>
      <c r="G5" s="31"/>
      <c r="H5" s="31"/>
      <c r="I5" s="31"/>
      <c r="J5" s="31"/>
      <c r="K5" s="31"/>
      <c r="L5" s="31"/>
      <c r="M5" s="31"/>
      <c r="N5" s="31"/>
      <c r="O5" s="31"/>
      <c r="P5" s="31"/>
      <c r="Q5" s="36"/>
    </row>
    <row r="6" spans="1:17" ht="15" customHeight="1">
      <c r="A6" s="31"/>
      <c r="B6" s="31"/>
      <c r="C6" s="31"/>
      <c r="D6" s="31"/>
      <c r="E6" s="31"/>
      <c r="F6" s="31"/>
      <c r="G6" s="31"/>
      <c r="H6" s="31"/>
      <c r="I6" s="31"/>
      <c r="J6" s="31"/>
      <c r="K6" s="31"/>
      <c r="L6" s="31"/>
      <c r="M6" s="31"/>
      <c r="N6" s="31"/>
      <c r="O6" s="31"/>
      <c r="P6" s="31"/>
      <c r="Q6" s="36"/>
    </row>
    <row r="7" spans="1:17" ht="15" customHeight="1">
      <c r="A7" s="31"/>
      <c r="B7" s="31"/>
      <c r="C7" s="31"/>
      <c r="D7" s="31"/>
      <c r="E7" s="31"/>
      <c r="F7" s="31"/>
      <c r="G7" s="31"/>
      <c r="H7" s="31"/>
      <c r="I7" s="31"/>
      <c r="J7" s="31"/>
      <c r="K7" s="31"/>
      <c r="L7" s="31"/>
      <c r="M7" s="31"/>
      <c r="N7" s="31"/>
      <c r="O7" s="31"/>
      <c r="P7" s="31"/>
      <c r="Q7" s="36"/>
    </row>
    <row r="8" spans="1:17" ht="27.65" customHeight="1">
      <c r="A8" s="31"/>
      <c r="B8" s="792" t="s">
        <v>886</v>
      </c>
      <c r="C8" s="792"/>
      <c r="D8" s="792"/>
      <c r="E8" s="792"/>
      <c r="F8" s="792"/>
      <c r="G8" s="792"/>
      <c r="H8" s="792"/>
      <c r="I8" s="792"/>
      <c r="J8" s="792"/>
      <c r="K8" s="792"/>
      <c r="L8" s="31"/>
      <c r="M8" s="31"/>
      <c r="N8" s="31"/>
      <c r="O8" s="31"/>
      <c r="P8" s="31"/>
      <c r="Q8" s="36"/>
    </row>
    <row r="9" spans="1:17" ht="15" customHeight="1">
      <c r="B9" s="36"/>
      <c r="C9" s="36"/>
      <c r="D9" s="36"/>
      <c r="E9" s="36"/>
      <c r="F9" s="36"/>
      <c r="G9" s="36"/>
      <c r="H9" s="36"/>
      <c r="I9" s="36"/>
      <c r="J9" s="36"/>
      <c r="K9" s="36"/>
      <c r="L9" s="36"/>
      <c r="M9" s="36"/>
      <c r="N9" s="36"/>
      <c r="O9" s="36"/>
      <c r="P9" s="36"/>
      <c r="Q9" s="36"/>
    </row>
    <row r="10" spans="1:17" ht="15" customHeight="1">
      <c r="A10" s="31"/>
      <c r="B10" s="31"/>
      <c r="C10" s="31"/>
      <c r="D10" s="31"/>
      <c r="E10" s="31"/>
      <c r="F10" s="31"/>
      <c r="G10" s="31"/>
      <c r="H10" s="31"/>
      <c r="I10" s="31"/>
      <c r="J10" s="31"/>
      <c r="K10" s="31"/>
      <c r="L10" s="31"/>
      <c r="M10" s="31"/>
      <c r="N10" s="31"/>
      <c r="O10" s="31"/>
      <c r="P10" s="31"/>
      <c r="Q10" s="36"/>
    </row>
    <row r="11" spans="1:17" ht="19.149999999999999" customHeight="1">
      <c r="A11" s="31"/>
      <c r="B11" s="380" t="s">
        <v>887</v>
      </c>
      <c r="C11" s="310"/>
      <c r="D11" s="310"/>
      <c r="E11" s="310"/>
      <c r="F11" s="31"/>
      <c r="G11" s="31"/>
      <c r="H11" s="31"/>
      <c r="I11" s="31"/>
      <c r="J11" s="31"/>
      <c r="K11" s="31"/>
      <c r="L11" s="31"/>
      <c r="M11" s="31"/>
      <c r="N11" s="31"/>
      <c r="O11" s="31"/>
      <c r="P11" s="31"/>
      <c r="Q11" s="36"/>
    </row>
    <row r="12" spans="1:17" ht="15" customHeight="1">
      <c r="B12" s="36"/>
      <c r="C12" s="36"/>
      <c r="D12" s="36"/>
      <c r="E12" s="36"/>
      <c r="F12" s="36"/>
      <c r="G12" s="36"/>
      <c r="H12" s="36"/>
      <c r="I12" s="36"/>
      <c r="J12" s="36"/>
      <c r="K12" s="36"/>
      <c r="L12" s="36"/>
      <c r="M12" s="36"/>
      <c r="N12" s="36"/>
      <c r="O12" s="36"/>
      <c r="P12" s="36"/>
      <c r="Q12" s="36"/>
    </row>
    <row r="13" spans="1:17" ht="15" customHeight="1">
      <c r="A13" s="31"/>
      <c r="B13" s="31"/>
      <c r="C13" s="31"/>
      <c r="D13" s="31"/>
      <c r="E13" s="31"/>
      <c r="F13" s="31"/>
      <c r="G13" s="31"/>
      <c r="H13" s="31"/>
      <c r="I13" s="31"/>
      <c r="J13" s="31"/>
      <c r="K13" s="31"/>
      <c r="L13" s="31"/>
      <c r="M13" s="31"/>
      <c r="N13" s="31"/>
      <c r="O13" s="31"/>
      <c r="P13" s="31"/>
      <c r="Q13" s="36"/>
    </row>
    <row r="14" spans="1:17" ht="15.75" customHeight="1">
      <c r="A14" s="31"/>
      <c r="B14" s="854" t="s">
        <v>904</v>
      </c>
      <c r="C14" s="854"/>
      <c r="D14" s="854"/>
      <c r="E14" s="292" t="s">
        <v>118</v>
      </c>
      <c r="F14" s="292" t="s">
        <v>119</v>
      </c>
      <c r="G14" s="292" t="s">
        <v>120</v>
      </c>
      <c r="H14" s="292" t="s">
        <v>121</v>
      </c>
      <c r="I14" s="292" t="s">
        <v>122</v>
      </c>
      <c r="J14" s="31"/>
      <c r="K14" s="31"/>
      <c r="L14" s="31"/>
      <c r="M14" s="31"/>
      <c r="N14" s="31"/>
      <c r="O14" s="31"/>
      <c r="P14" s="31"/>
      <c r="Q14" s="36"/>
    </row>
    <row r="15" spans="1:17" ht="27.65" customHeight="1">
      <c r="A15" s="31"/>
      <c r="B15" s="921" t="s">
        <v>888</v>
      </c>
      <c r="C15" s="809" t="s">
        <v>889</v>
      </c>
      <c r="D15" s="809"/>
      <c r="E15" s="145">
        <v>116939</v>
      </c>
      <c r="F15" s="73">
        <v>98490</v>
      </c>
      <c r="G15" s="73">
        <v>81695</v>
      </c>
      <c r="H15" s="73">
        <v>66962</v>
      </c>
      <c r="I15" s="73">
        <v>61183</v>
      </c>
      <c r="J15" s="31"/>
      <c r="K15" s="31"/>
      <c r="L15" s="31"/>
      <c r="M15" s="31"/>
      <c r="N15" s="31"/>
      <c r="O15" s="31"/>
      <c r="P15" s="31"/>
      <c r="Q15" s="36"/>
    </row>
    <row r="16" spans="1:17" ht="27.65" customHeight="1">
      <c r="A16" s="31"/>
      <c r="B16" s="922"/>
      <c r="C16" s="808" t="s">
        <v>890</v>
      </c>
      <c r="D16" s="808"/>
      <c r="E16" s="210">
        <v>82197</v>
      </c>
      <c r="F16" s="103">
        <v>78887</v>
      </c>
      <c r="G16" s="103">
        <v>73867</v>
      </c>
      <c r="H16" s="103">
        <v>87105</v>
      </c>
      <c r="I16" s="103">
        <v>58034</v>
      </c>
      <c r="J16" s="31"/>
      <c r="K16" s="31"/>
      <c r="L16" s="31"/>
      <c r="M16" s="31"/>
      <c r="N16" s="31"/>
      <c r="O16" s="31"/>
      <c r="P16" s="31"/>
      <c r="Q16" s="36"/>
    </row>
    <row r="17" spans="1:17" ht="27.65" customHeight="1">
      <c r="A17" s="31"/>
      <c r="B17" s="922"/>
      <c r="C17" s="808" t="s">
        <v>891</v>
      </c>
      <c r="D17" s="808"/>
      <c r="E17" s="210">
        <v>74611</v>
      </c>
      <c r="F17" s="103">
        <v>71836</v>
      </c>
      <c r="G17" s="103">
        <v>65844</v>
      </c>
      <c r="H17" s="103">
        <v>76530</v>
      </c>
      <c r="I17" s="103">
        <v>44259</v>
      </c>
      <c r="J17" s="31"/>
      <c r="K17" s="31"/>
      <c r="L17" s="31"/>
      <c r="M17" s="31"/>
      <c r="N17" s="31"/>
      <c r="O17" s="31"/>
      <c r="P17" s="31"/>
      <c r="Q17" s="36"/>
    </row>
    <row r="18" spans="1:17" ht="15.75" customHeight="1">
      <c r="A18" s="31"/>
      <c r="B18" s="922"/>
      <c r="C18" s="808" t="s">
        <v>892</v>
      </c>
      <c r="D18" s="808"/>
      <c r="E18" s="210">
        <v>206058</v>
      </c>
      <c r="F18" s="103">
        <v>234585</v>
      </c>
      <c r="G18" s="103">
        <v>238618</v>
      </c>
      <c r="H18" s="103">
        <v>243070</v>
      </c>
      <c r="I18" s="103">
        <v>258090</v>
      </c>
      <c r="J18" s="31"/>
      <c r="K18" s="31"/>
      <c r="L18" s="31"/>
      <c r="M18" s="31"/>
      <c r="N18" s="31"/>
      <c r="O18" s="31"/>
      <c r="P18" s="31"/>
      <c r="Q18" s="36"/>
    </row>
    <row r="19" spans="1:17" ht="15.75" customHeight="1">
      <c r="A19" s="31"/>
      <c r="B19" s="922"/>
      <c r="C19" s="808" t="s">
        <v>893</v>
      </c>
      <c r="D19" s="808"/>
      <c r="E19" s="210">
        <v>322997</v>
      </c>
      <c r="F19" s="103">
        <v>333075</v>
      </c>
      <c r="G19" s="103">
        <v>320313</v>
      </c>
      <c r="H19" s="103">
        <v>310032</v>
      </c>
      <c r="I19" s="103">
        <v>319273</v>
      </c>
      <c r="J19" s="31"/>
      <c r="K19" s="31"/>
      <c r="L19" s="31"/>
      <c r="M19" s="31"/>
      <c r="N19" s="31"/>
      <c r="O19" s="31"/>
      <c r="P19" s="31"/>
      <c r="Q19" s="36"/>
    </row>
    <row r="20" spans="1:17" ht="15.75" customHeight="1">
      <c r="A20" s="31"/>
      <c r="B20" s="922"/>
      <c r="C20" s="808" t="s">
        <v>894</v>
      </c>
      <c r="D20" s="808"/>
      <c r="E20" s="210">
        <v>243874</v>
      </c>
      <c r="F20" s="103">
        <v>281057</v>
      </c>
      <c r="G20" s="103">
        <v>289830</v>
      </c>
      <c r="H20" s="103">
        <v>296431</v>
      </c>
      <c r="I20" s="927" t="s">
        <v>210</v>
      </c>
      <c r="J20" s="31"/>
      <c r="K20" s="31"/>
      <c r="L20" s="31"/>
      <c r="M20" s="31"/>
      <c r="N20" s="31"/>
      <c r="O20" s="31"/>
      <c r="P20" s="31"/>
      <c r="Q20" s="36"/>
    </row>
    <row r="21" spans="1:17" ht="15.75" customHeight="1">
      <c r="A21" s="31"/>
      <c r="B21" s="923"/>
      <c r="C21" s="810" t="s">
        <v>895</v>
      </c>
      <c r="D21" s="810"/>
      <c r="E21" s="144">
        <v>0.84</v>
      </c>
      <c r="F21" s="327">
        <v>0.83</v>
      </c>
      <c r="G21" s="327">
        <v>0.82</v>
      </c>
      <c r="H21" s="327">
        <v>0.82</v>
      </c>
      <c r="I21" s="925"/>
      <c r="J21" s="31"/>
      <c r="K21" s="31"/>
      <c r="L21" s="31"/>
      <c r="M21" s="31"/>
      <c r="N21" s="31"/>
      <c r="O21" s="31"/>
      <c r="P21" s="31"/>
      <c r="Q21" s="36"/>
    </row>
    <row r="22" spans="1:17" ht="27.65" customHeight="1">
      <c r="A22" s="31"/>
      <c r="B22" s="932" t="s">
        <v>896</v>
      </c>
      <c r="C22" s="931" t="s">
        <v>897</v>
      </c>
      <c r="D22" s="931"/>
      <c r="E22" s="219">
        <v>46267</v>
      </c>
      <c r="F22" s="105">
        <v>48986</v>
      </c>
      <c r="G22" s="105">
        <v>74362</v>
      </c>
      <c r="H22" s="105">
        <v>45238</v>
      </c>
      <c r="I22" s="924" t="s">
        <v>210</v>
      </c>
      <c r="J22" s="31"/>
      <c r="K22" s="31"/>
      <c r="L22" s="31"/>
      <c r="M22" s="31"/>
      <c r="N22" s="31"/>
      <c r="O22" s="31"/>
      <c r="P22" s="31"/>
      <c r="Q22" s="36"/>
    </row>
    <row r="23" spans="1:17" ht="27.65" customHeight="1">
      <c r="A23" s="31"/>
      <c r="B23" s="922"/>
      <c r="C23" s="808" t="s">
        <v>898</v>
      </c>
      <c r="D23" s="808"/>
      <c r="E23" s="210">
        <v>43615</v>
      </c>
      <c r="F23" s="103">
        <v>45656</v>
      </c>
      <c r="G23" s="103">
        <v>70853</v>
      </c>
      <c r="H23" s="103">
        <v>43599</v>
      </c>
      <c r="I23" s="926"/>
      <c r="J23" s="31"/>
      <c r="K23" s="31"/>
      <c r="L23" s="31"/>
      <c r="M23" s="31"/>
      <c r="N23" s="31"/>
      <c r="O23" s="31"/>
      <c r="P23" s="31"/>
      <c r="Q23" s="36"/>
    </row>
    <row r="24" spans="1:17" ht="27.65" customHeight="1">
      <c r="A24" s="31"/>
      <c r="B24" s="923"/>
      <c r="C24" s="810" t="s">
        <v>899</v>
      </c>
      <c r="D24" s="810"/>
      <c r="E24" s="147">
        <v>452</v>
      </c>
      <c r="F24" s="75">
        <v>789</v>
      </c>
      <c r="G24" s="75">
        <v>734</v>
      </c>
      <c r="H24" s="75">
        <v>581</v>
      </c>
      <c r="I24" s="925"/>
      <c r="J24" s="31"/>
      <c r="K24" s="31"/>
      <c r="L24" s="31"/>
      <c r="M24" s="31"/>
      <c r="N24" s="31"/>
      <c r="O24" s="31"/>
      <c r="P24" s="31"/>
      <c r="Q24" s="36"/>
    </row>
    <row r="25" spans="1:17" ht="15.75" customHeight="1">
      <c r="A25" s="31"/>
      <c r="B25" s="932" t="s">
        <v>900</v>
      </c>
      <c r="C25" s="931" t="s">
        <v>901</v>
      </c>
      <c r="D25" s="931"/>
      <c r="E25" s="219">
        <v>75064</v>
      </c>
      <c r="F25" s="105">
        <f>F17+F24</f>
        <v>72625</v>
      </c>
      <c r="G25" s="105">
        <v>66578</v>
      </c>
      <c r="H25" s="105">
        <v>77111</v>
      </c>
      <c r="I25" s="924" t="s">
        <v>210</v>
      </c>
      <c r="J25" s="31"/>
      <c r="K25" s="31"/>
      <c r="L25" s="31"/>
      <c r="M25" s="31"/>
      <c r="N25" s="31"/>
      <c r="O25" s="31"/>
      <c r="P25" s="31"/>
      <c r="Q25" s="36"/>
    </row>
    <row r="26" spans="1:17" ht="15.75" customHeight="1">
      <c r="A26" s="31"/>
      <c r="B26" s="923"/>
      <c r="C26" s="810" t="s">
        <v>902</v>
      </c>
      <c r="D26" s="810"/>
      <c r="E26" s="147">
        <v>125812</v>
      </c>
      <c r="F26" s="75">
        <f>F16+F23</f>
        <v>124543</v>
      </c>
      <c r="G26" s="75">
        <v>144720</v>
      </c>
      <c r="H26" s="75">
        <v>130704</v>
      </c>
      <c r="I26" s="925"/>
      <c r="J26" s="31"/>
      <c r="K26" s="31"/>
      <c r="L26" s="31"/>
      <c r="M26" s="31"/>
      <c r="N26" s="31"/>
      <c r="O26" s="31"/>
      <c r="P26" s="31"/>
      <c r="Q26" s="36"/>
    </row>
    <row r="27" spans="1:17" ht="20.149999999999999" customHeight="1">
      <c r="A27" s="31"/>
      <c r="B27" s="845" t="s">
        <v>371</v>
      </c>
      <c r="C27" s="845"/>
      <c r="D27" s="845"/>
      <c r="E27" s="845"/>
      <c r="F27" s="47"/>
      <c r="G27" s="47"/>
      <c r="H27" s="47"/>
      <c r="I27" s="47"/>
      <c r="J27" s="31"/>
      <c r="K27" s="31"/>
      <c r="L27" s="31"/>
      <c r="M27" s="31"/>
      <c r="N27" s="31"/>
      <c r="O27" s="31"/>
      <c r="P27" s="31"/>
      <c r="Q27" s="36"/>
    </row>
    <row r="28" spans="1:17" ht="15" customHeight="1">
      <c r="A28" s="31"/>
      <c r="B28" s="31"/>
      <c r="C28" s="31"/>
      <c r="D28" s="31"/>
      <c r="E28" s="31"/>
      <c r="F28" s="31"/>
      <c r="G28" s="31"/>
      <c r="H28" s="31"/>
      <c r="I28" s="31"/>
      <c r="J28" s="31"/>
      <c r="K28" s="31"/>
      <c r="L28" s="31"/>
      <c r="M28" s="31"/>
      <c r="N28" s="31"/>
      <c r="O28" s="31"/>
      <c r="P28" s="31"/>
      <c r="Q28" s="36"/>
    </row>
    <row r="29" spans="1:17" ht="15" customHeight="1">
      <c r="A29" s="31"/>
      <c r="B29" s="31"/>
      <c r="C29" s="31"/>
      <c r="D29" s="31"/>
      <c r="E29" s="31"/>
      <c r="F29" s="31"/>
      <c r="G29" s="31"/>
      <c r="H29" s="31"/>
      <c r="I29" s="31"/>
      <c r="J29" s="31"/>
      <c r="K29" s="31"/>
      <c r="L29" s="31"/>
      <c r="M29" s="31"/>
      <c r="N29" s="31"/>
      <c r="O29" s="31"/>
      <c r="P29" s="31"/>
      <c r="Q29" s="36"/>
    </row>
    <row r="30" spans="1:17" ht="15" customHeight="1">
      <c r="A30" s="31"/>
      <c r="B30" s="31"/>
      <c r="C30" s="31"/>
      <c r="D30" s="31"/>
      <c r="E30" s="31"/>
      <c r="F30" s="31"/>
      <c r="G30" s="31"/>
      <c r="H30" s="31"/>
      <c r="I30" s="31"/>
      <c r="J30" s="31"/>
      <c r="K30" s="31"/>
      <c r="L30" s="31"/>
      <c r="M30" s="31"/>
      <c r="N30" s="31"/>
      <c r="O30" s="31"/>
      <c r="P30" s="31"/>
      <c r="Q30" s="36"/>
    </row>
    <row r="31" spans="1:17" ht="19.149999999999999" customHeight="1">
      <c r="A31" s="31"/>
      <c r="B31" s="380" t="s">
        <v>903</v>
      </c>
      <c r="C31" s="380"/>
      <c r="D31" s="380"/>
      <c r="E31" s="380"/>
      <c r="F31" s="380"/>
      <c r="G31" s="380"/>
      <c r="H31" s="31"/>
      <c r="I31" s="31"/>
      <c r="J31" s="31"/>
      <c r="K31" s="31"/>
      <c r="L31" s="31"/>
      <c r="M31" s="31"/>
      <c r="N31" s="31"/>
      <c r="O31" s="31"/>
      <c r="P31" s="31"/>
      <c r="Q31" s="36"/>
    </row>
    <row r="32" spans="1:17" ht="15" customHeight="1">
      <c r="B32" s="36"/>
      <c r="C32" s="36"/>
      <c r="D32" s="36"/>
      <c r="E32" s="36"/>
      <c r="F32" s="36"/>
      <c r="G32" s="36"/>
      <c r="H32" s="36"/>
      <c r="I32" s="36"/>
      <c r="J32" s="36"/>
      <c r="K32" s="36"/>
      <c r="L32" s="36"/>
      <c r="M32" s="36"/>
      <c r="N32" s="36"/>
      <c r="O32" s="36"/>
      <c r="P32" s="36"/>
      <c r="Q32" s="36"/>
    </row>
    <row r="33" spans="1:17" ht="15" customHeight="1">
      <c r="A33" s="31"/>
      <c r="B33" s="928" t="s">
        <v>1355</v>
      </c>
      <c r="C33" s="929"/>
      <c r="D33" s="929"/>
      <c r="E33" s="929"/>
      <c r="F33" s="929"/>
      <c r="G33" s="929"/>
      <c r="H33" s="929"/>
      <c r="I33" s="31"/>
      <c r="J33" s="31"/>
      <c r="K33" s="31"/>
      <c r="L33" s="31"/>
      <c r="M33" s="31"/>
      <c r="N33" s="31"/>
      <c r="O33" s="31"/>
      <c r="P33" s="31"/>
      <c r="Q33" s="36"/>
    </row>
    <row r="34" spans="1:17" ht="15" customHeight="1">
      <c r="B34" s="36"/>
      <c r="C34" s="36"/>
      <c r="D34" s="36"/>
      <c r="E34" s="36"/>
      <c r="F34" s="36"/>
      <c r="G34" s="36"/>
      <c r="H34" s="36"/>
      <c r="I34" s="36"/>
      <c r="J34" s="36"/>
      <c r="K34" s="36"/>
      <c r="L34" s="36"/>
      <c r="M34" s="36"/>
      <c r="N34" s="36"/>
      <c r="O34" s="36"/>
      <c r="P34" s="36"/>
      <c r="Q34" s="36"/>
    </row>
    <row r="35" spans="1:17" ht="30.75" customHeight="1">
      <c r="A35" s="31"/>
      <c r="B35" s="856" t="s">
        <v>904</v>
      </c>
      <c r="C35" s="856"/>
      <c r="D35" s="382" t="s">
        <v>905</v>
      </c>
      <c r="E35" s="329" t="s">
        <v>1353</v>
      </c>
      <c r="F35" s="331" t="s">
        <v>48</v>
      </c>
      <c r="G35" s="328" t="s">
        <v>53</v>
      </c>
      <c r="H35" s="328" t="s">
        <v>97</v>
      </c>
      <c r="I35" s="493" t="s">
        <v>1357</v>
      </c>
      <c r="J35" s="328" t="s">
        <v>54</v>
      </c>
      <c r="K35" s="492" t="s">
        <v>1356</v>
      </c>
      <c r="L35" s="328" t="s">
        <v>56</v>
      </c>
      <c r="M35" s="328" t="s">
        <v>189</v>
      </c>
      <c r="N35" s="31"/>
      <c r="O35" s="31"/>
      <c r="P35" s="36"/>
      <c r="Q35" s="36"/>
    </row>
    <row r="36" spans="1:17" ht="15.75" customHeight="1">
      <c r="A36" s="31"/>
      <c r="B36" s="921" t="s">
        <v>888</v>
      </c>
      <c r="C36" s="816" t="s">
        <v>889</v>
      </c>
      <c r="D36" s="55" t="s">
        <v>906</v>
      </c>
      <c r="E36" s="312">
        <f>SUM(F36:M36)</f>
        <v>36514.300000000003</v>
      </c>
      <c r="F36" s="313">
        <v>19106.3</v>
      </c>
      <c r="G36" s="86">
        <v>1348.5</v>
      </c>
      <c r="H36" s="86">
        <v>6142.8</v>
      </c>
      <c r="I36" s="86">
        <v>82.3</v>
      </c>
      <c r="J36" s="86">
        <v>1.4</v>
      </c>
      <c r="K36" s="86">
        <v>333.2</v>
      </c>
      <c r="L36" s="86">
        <v>350.8</v>
      </c>
      <c r="M36" s="86">
        <v>9149</v>
      </c>
      <c r="N36" s="31"/>
      <c r="O36" s="31"/>
      <c r="P36" s="36"/>
      <c r="Q36" s="36"/>
    </row>
    <row r="37" spans="1:17" ht="15.75" customHeight="1">
      <c r="A37" s="31"/>
      <c r="B37" s="922"/>
      <c r="C37" s="792"/>
      <c r="D37" s="57" t="s">
        <v>907</v>
      </c>
      <c r="E37" s="314">
        <f>SUM(F37:M37)</f>
        <v>75772.599999999991</v>
      </c>
      <c r="F37" s="315">
        <v>68584.3</v>
      </c>
      <c r="G37" s="88">
        <v>1693.3</v>
      </c>
      <c r="H37" s="88">
        <v>416.9</v>
      </c>
      <c r="I37" s="88">
        <v>2288.9</v>
      </c>
      <c r="J37" s="88">
        <v>0</v>
      </c>
      <c r="K37" s="88">
        <v>388.3</v>
      </c>
      <c r="L37" s="88">
        <v>0</v>
      </c>
      <c r="M37" s="88">
        <v>2400.9</v>
      </c>
      <c r="N37" s="31"/>
      <c r="O37" s="31"/>
      <c r="P37" s="36"/>
      <c r="Q37" s="36"/>
    </row>
    <row r="38" spans="1:17" ht="15.75" customHeight="1">
      <c r="A38" s="31"/>
      <c r="B38" s="922"/>
      <c r="C38" s="792"/>
      <c r="D38" s="57" t="s">
        <v>908</v>
      </c>
      <c r="E38" s="314">
        <f>SUM(F38:M38)</f>
        <v>0</v>
      </c>
      <c r="F38" s="315">
        <v>0</v>
      </c>
      <c r="G38" s="88">
        <v>0</v>
      </c>
      <c r="H38" s="88">
        <v>0</v>
      </c>
      <c r="I38" s="88">
        <v>0</v>
      </c>
      <c r="J38" s="88">
        <v>0</v>
      </c>
      <c r="K38" s="88">
        <v>0</v>
      </c>
      <c r="L38" s="88">
        <v>0</v>
      </c>
      <c r="M38" s="88">
        <v>0</v>
      </c>
      <c r="N38" s="31"/>
      <c r="O38" s="31"/>
      <c r="P38" s="36"/>
      <c r="Q38" s="36"/>
    </row>
    <row r="39" spans="1:17" ht="27.65" customHeight="1">
      <c r="A39" s="31"/>
      <c r="B39" s="922"/>
      <c r="C39" s="792"/>
      <c r="D39" s="57" t="s">
        <v>909</v>
      </c>
      <c r="E39" s="314">
        <f>SUM(F39:M39)</f>
        <v>4651.8999999999996</v>
      </c>
      <c r="F39" s="315">
        <v>0</v>
      </c>
      <c r="G39" s="88">
        <v>2.5</v>
      </c>
      <c r="H39" s="88">
        <v>0</v>
      </c>
      <c r="I39" s="88">
        <v>0.7</v>
      </c>
      <c r="J39" s="88">
        <v>609.70000000000005</v>
      </c>
      <c r="K39" s="88">
        <v>245.3</v>
      </c>
      <c r="L39" s="88">
        <v>32.5</v>
      </c>
      <c r="M39" s="88">
        <v>3761.2</v>
      </c>
      <c r="N39" s="31"/>
      <c r="O39" s="31"/>
      <c r="P39" s="36"/>
      <c r="Q39" s="36"/>
    </row>
    <row r="40" spans="1:17" ht="15.75" customHeight="1">
      <c r="A40" s="31"/>
      <c r="B40" s="922"/>
      <c r="C40" s="812"/>
      <c r="D40" s="19" t="s">
        <v>263</v>
      </c>
      <c r="E40" s="20">
        <f t="shared" ref="E40:M40" si="0">SUM(E36:E39)</f>
        <v>116938.79999999999</v>
      </c>
      <c r="F40" s="21">
        <f t="shared" si="0"/>
        <v>87690.6</v>
      </c>
      <c r="G40" s="22">
        <f t="shared" si="0"/>
        <v>3044.3</v>
      </c>
      <c r="H40" s="22">
        <f t="shared" si="0"/>
        <v>6559.7</v>
      </c>
      <c r="I40" s="22">
        <f t="shared" si="0"/>
        <v>2371.9</v>
      </c>
      <c r="J40" s="22">
        <f t="shared" si="0"/>
        <v>611.1</v>
      </c>
      <c r="K40" s="22">
        <f t="shared" si="0"/>
        <v>966.8</v>
      </c>
      <c r="L40" s="22">
        <f t="shared" si="0"/>
        <v>383.3</v>
      </c>
      <c r="M40" s="22">
        <f t="shared" si="0"/>
        <v>15311.099999999999</v>
      </c>
      <c r="N40" s="31"/>
      <c r="O40" s="31"/>
      <c r="P40" s="36"/>
      <c r="Q40" s="36"/>
    </row>
    <row r="41" spans="1:17" ht="15.75" customHeight="1">
      <c r="A41" s="31"/>
      <c r="B41" s="922"/>
      <c r="C41" s="930" t="s">
        <v>890</v>
      </c>
      <c r="D41" s="92" t="s">
        <v>906</v>
      </c>
      <c r="E41" s="371">
        <f>SUM(F41:M41)</f>
        <v>6485.7</v>
      </c>
      <c r="F41" s="372">
        <v>0</v>
      </c>
      <c r="G41" s="341">
        <v>0</v>
      </c>
      <c r="H41" s="341">
        <v>5958</v>
      </c>
      <c r="I41" s="341">
        <v>361.9</v>
      </c>
      <c r="J41" s="341">
        <v>0</v>
      </c>
      <c r="K41" s="341">
        <v>3.8</v>
      </c>
      <c r="L41" s="341">
        <v>71.5</v>
      </c>
      <c r="M41" s="341">
        <v>90.5</v>
      </c>
      <c r="N41" s="31"/>
      <c r="O41" s="31"/>
      <c r="P41" s="36"/>
      <c r="Q41" s="36"/>
    </row>
    <row r="42" spans="1:17" ht="15.75" customHeight="1">
      <c r="A42" s="31"/>
      <c r="B42" s="922"/>
      <c r="C42" s="792"/>
      <c r="D42" s="57" t="s">
        <v>907</v>
      </c>
      <c r="E42" s="314">
        <f>SUM(F42:M42)</f>
        <v>515</v>
      </c>
      <c r="F42" s="315">
        <v>274.8</v>
      </c>
      <c r="G42" s="88">
        <v>121.8</v>
      </c>
      <c r="H42" s="88">
        <v>110.6</v>
      </c>
      <c r="I42" s="88">
        <v>4.8</v>
      </c>
      <c r="J42" s="88">
        <v>0</v>
      </c>
      <c r="K42" s="88">
        <v>2.9</v>
      </c>
      <c r="L42" s="88">
        <v>0</v>
      </c>
      <c r="M42" s="88">
        <v>0.1</v>
      </c>
      <c r="N42" s="31"/>
      <c r="O42" s="31"/>
      <c r="P42" s="36"/>
      <c r="Q42" s="36"/>
    </row>
    <row r="43" spans="1:17" ht="15.75" customHeight="1">
      <c r="A43" s="31"/>
      <c r="B43" s="922"/>
      <c r="C43" s="792"/>
      <c r="D43" s="57" t="s">
        <v>908</v>
      </c>
      <c r="E43" s="314">
        <f>SUM(F43:M43)</f>
        <v>314.2</v>
      </c>
      <c r="F43" s="315">
        <v>276.8</v>
      </c>
      <c r="G43" s="88">
        <v>37.4</v>
      </c>
      <c r="H43" s="88">
        <v>0</v>
      </c>
      <c r="I43" s="88">
        <v>0</v>
      </c>
      <c r="J43" s="88">
        <v>0</v>
      </c>
      <c r="K43" s="88">
        <v>0</v>
      </c>
      <c r="L43" s="88">
        <v>0</v>
      </c>
      <c r="M43" s="88">
        <v>0</v>
      </c>
      <c r="N43" s="31"/>
      <c r="O43" s="31"/>
      <c r="P43" s="36"/>
      <c r="Q43" s="36"/>
    </row>
    <row r="44" spans="1:17" ht="27.65" customHeight="1">
      <c r="A44" s="31"/>
      <c r="B44" s="922"/>
      <c r="C44" s="792"/>
      <c r="D44" s="57" t="s">
        <v>909</v>
      </c>
      <c r="E44" s="314">
        <f>SUM(F44:M44)</f>
        <v>270.7</v>
      </c>
      <c r="F44" s="315">
        <v>0</v>
      </c>
      <c r="G44" s="88">
        <v>0</v>
      </c>
      <c r="H44" s="88">
        <v>0</v>
      </c>
      <c r="I44" s="88">
        <v>4.3</v>
      </c>
      <c r="J44" s="88">
        <v>163.19999999999999</v>
      </c>
      <c r="K44" s="88">
        <v>7</v>
      </c>
      <c r="L44" s="88">
        <v>95.3</v>
      </c>
      <c r="M44" s="88">
        <v>0.9</v>
      </c>
      <c r="N44" s="31"/>
      <c r="O44" s="31"/>
      <c r="P44" s="36"/>
      <c r="Q44" s="36"/>
    </row>
    <row r="45" spans="1:17" ht="15.75" customHeight="1">
      <c r="A45" s="31"/>
      <c r="B45" s="922"/>
      <c r="C45" s="792"/>
      <c r="D45" s="57" t="s">
        <v>440</v>
      </c>
      <c r="E45" s="314">
        <f>SUM(F45:M45)</f>
        <v>74610.899999999994</v>
      </c>
      <c r="F45" s="450">
        <v>51945.1</v>
      </c>
      <c r="G45" s="315">
        <v>4592</v>
      </c>
      <c r="H45" s="88">
        <v>1793</v>
      </c>
      <c r="I45" s="88">
        <v>47.2</v>
      </c>
      <c r="J45" s="88">
        <v>471.1</v>
      </c>
      <c r="K45" s="88">
        <v>438.7</v>
      </c>
      <c r="L45" s="88">
        <v>198.8</v>
      </c>
      <c r="M45" s="88">
        <v>15125</v>
      </c>
      <c r="N45" s="31"/>
      <c r="O45" s="31"/>
      <c r="P45" s="36"/>
      <c r="Q45" s="36"/>
    </row>
    <row r="46" spans="1:17" ht="15.75" customHeight="1">
      <c r="A46" s="31"/>
      <c r="B46" s="922"/>
      <c r="C46" s="812"/>
      <c r="D46" s="19" t="s">
        <v>263</v>
      </c>
      <c r="E46" s="20">
        <f t="shared" ref="E46:M46" si="1">SUM(E41:E45)</f>
        <v>82196.5</v>
      </c>
      <c r="F46" s="21">
        <f t="shared" si="1"/>
        <v>52496.7</v>
      </c>
      <c r="G46" s="22">
        <f t="shared" si="1"/>
        <v>4751.2</v>
      </c>
      <c r="H46" s="22">
        <f t="shared" si="1"/>
        <v>7861.6</v>
      </c>
      <c r="I46" s="22">
        <f t="shared" si="1"/>
        <v>418.2</v>
      </c>
      <c r="J46" s="22">
        <f t="shared" si="1"/>
        <v>634.29999999999995</v>
      </c>
      <c r="K46" s="22">
        <f t="shared" si="1"/>
        <v>452.4</v>
      </c>
      <c r="L46" s="22">
        <f t="shared" si="1"/>
        <v>365.6</v>
      </c>
      <c r="M46" s="22">
        <f t="shared" si="1"/>
        <v>15216.5</v>
      </c>
      <c r="N46" s="31"/>
      <c r="O46" s="31"/>
      <c r="P46" s="36"/>
      <c r="Q46" s="36"/>
    </row>
    <row r="47" spans="1:17" ht="15.75" customHeight="1">
      <c r="A47" s="31"/>
      <c r="B47" s="922"/>
      <c r="C47" s="930" t="s">
        <v>891</v>
      </c>
      <c r="D47" s="92" t="s">
        <v>910</v>
      </c>
      <c r="E47" s="371">
        <f>SUM(F47:M47)</f>
        <v>23963</v>
      </c>
      <c r="F47" s="372">
        <v>16992.900000000001</v>
      </c>
      <c r="G47" s="341">
        <v>931.1</v>
      </c>
      <c r="H47" s="341">
        <v>406.1</v>
      </c>
      <c r="I47" s="341">
        <v>19.600000000000001</v>
      </c>
      <c r="J47" s="341">
        <v>1.7</v>
      </c>
      <c r="K47" s="341">
        <v>357.7</v>
      </c>
      <c r="L47" s="341">
        <v>1.3</v>
      </c>
      <c r="M47" s="341">
        <v>5252.6</v>
      </c>
      <c r="N47" s="31"/>
      <c r="O47" s="31"/>
      <c r="P47" s="36"/>
      <c r="Q47" s="36"/>
    </row>
    <row r="48" spans="1:17" ht="15.75" customHeight="1">
      <c r="A48" s="31"/>
      <c r="B48" s="922"/>
      <c r="C48" s="792"/>
      <c r="D48" s="57" t="s">
        <v>911</v>
      </c>
      <c r="E48" s="314">
        <f>SUM(F48:M48)</f>
        <v>38375.799999999996</v>
      </c>
      <c r="F48" s="315">
        <v>32930.1</v>
      </c>
      <c r="G48" s="88">
        <v>30.1</v>
      </c>
      <c r="H48" s="88">
        <v>184.9</v>
      </c>
      <c r="I48" s="88">
        <v>0</v>
      </c>
      <c r="J48" s="88">
        <v>64.7</v>
      </c>
      <c r="K48" s="88">
        <v>81</v>
      </c>
      <c r="L48" s="88">
        <v>0</v>
      </c>
      <c r="M48" s="88">
        <v>5085</v>
      </c>
      <c r="N48" s="31"/>
      <c r="O48" s="31"/>
      <c r="P48" s="36"/>
      <c r="Q48" s="36"/>
    </row>
    <row r="49" spans="1:17" ht="15.75" customHeight="1">
      <c r="A49" s="31"/>
      <c r="B49" s="922"/>
      <c r="C49" s="792"/>
      <c r="D49" s="57" t="s">
        <v>912</v>
      </c>
      <c r="E49" s="314">
        <f>SUM(F49:M49)</f>
        <v>12272.5</v>
      </c>
      <c r="F49" s="315">
        <v>2022</v>
      </c>
      <c r="G49" s="88">
        <v>3630.9</v>
      </c>
      <c r="H49" s="88">
        <v>1202</v>
      </c>
      <c r="I49" s="88">
        <v>27.6</v>
      </c>
      <c r="J49" s="88">
        <v>404.7</v>
      </c>
      <c r="K49" s="88">
        <v>0</v>
      </c>
      <c r="L49" s="88">
        <v>197.5</v>
      </c>
      <c r="M49" s="88">
        <v>4787.8</v>
      </c>
      <c r="N49" s="31"/>
      <c r="O49" s="31"/>
      <c r="P49" s="36"/>
      <c r="Q49" s="36"/>
    </row>
    <row r="50" spans="1:17" ht="15.75" customHeight="1">
      <c r="A50" s="31"/>
      <c r="B50" s="922"/>
      <c r="C50" s="812"/>
      <c r="D50" s="19" t="s">
        <v>263</v>
      </c>
      <c r="E50" s="20">
        <f t="shared" ref="E50:M50" si="2">SUM(E47:E49)</f>
        <v>74611.299999999988</v>
      </c>
      <c r="F50" s="21">
        <f t="shared" si="2"/>
        <v>51945</v>
      </c>
      <c r="G50" s="22">
        <f t="shared" si="2"/>
        <v>4592.1000000000004</v>
      </c>
      <c r="H50" s="22">
        <f t="shared" si="2"/>
        <v>1793</v>
      </c>
      <c r="I50" s="22">
        <f t="shared" si="2"/>
        <v>47.2</v>
      </c>
      <c r="J50" s="22">
        <f t="shared" si="2"/>
        <v>471.1</v>
      </c>
      <c r="K50" s="22">
        <f t="shared" si="2"/>
        <v>438.7</v>
      </c>
      <c r="L50" s="22">
        <f t="shared" si="2"/>
        <v>198.8</v>
      </c>
      <c r="M50" s="22">
        <f t="shared" si="2"/>
        <v>15125.400000000001</v>
      </c>
      <c r="N50" s="31"/>
      <c r="O50" s="31"/>
      <c r="P50" s="36"/>
      <c r="Q50" s="36"/>
    </row>
    <row r="51" spans="1:17" ht="15.75" customHeight="1">
      <c r="A51" s="31"/>
      <c r="B51" s="922"/>
      <c r="C51" s="931" t="s">
        <v>892</v>
      </c>
      <c r="D51" s="931"/>
      <c r="E51" s="371">
        <f>SUM(F51:M51)</f>
        <v>206057.7</v>
      </c>
      <c r="F51" s="372">
        <v>23162.2</v>
      </c>
      <c r="G51" s="341">
        <v>7068.1</v>
      </c>
      <c r="H51" s="341">
        <v>20076.7</v>
      </c>
      <c r="I51" s="341">
        <v>0</v>
      </c>
      <c r="J51" s="341">
        <v>12069.7</v>
      </c>
      <c r="K51" s="341">
        <v>138.80000000000001</v>
      </c>
      <c r="L51" s="341">
        <v>11099</v>
      </c>
      <c r="M51" s="341">
        <v>132443.20000000001</v>
      </c>
      <c r="N51" s="31"/>
      <c r="O51" s="31"/>
      <c r="P51" s="36"/>
      <c r="Q51" s="36"/>
    </row>
    <row r="52" spans="1:17" ht="15.75" customHeight="1">
      <c r="A52" s="31"/>
      <c r="B52" s="922"/>
      <c r="C52" s="808" t="s">
        <v>894</v>
      </c>
      <c r="D52" s="808"/>
      <c r="E52" s="314">
        <f>SUM(F52:M52)</f>
        <v>243874.09999999998</v>
      </c>
      <c r="F52" s="315">
        <v>40410.400000000001</v>
      </c>
      <c r="G52" s="88">
        <v>8748.5</v>
      </c>
      <c r="H52" s="88">
        <v>26154.9</v>
      </c>
      <c r="I52" s="88">
        <v>290.7</v>
      </c>
      <c r="J52" s="88">
        <v>12680.8</v>
      </c>
      <c r="K52" s="88">
        <v>835.4</v>
      </c>
      <c r="L52" s="88">
        <v>11462</v>
      </c>
      <c r="M52" s="88">
        <v>143291.4</v>
      </c>
      <c r="N52" s="31"/>
      <c r="O52" s="31"/>
      <c r="P52" s="36"/>
      <c r="Q52" s="36"/>
    </row>
    <row r="53" spans="1:17" ht="15.75" customHeight="1">
      <c r="A53" s="31"/>
      <c r="B53" s="922"/>
      <c r="C53" s="808" t="s">
        <v>893</v>
      </c>
      <c r="D53" s="808"/>
      <c r="E53" s="314">
        <f t="shared" ref="E53:M53" si="3">E40+E51</f>
        <v>322996.5</v>
      </c>
      <c r="F53" s="315">
        <f t="shared" si="3"/>
        <v>110852.8</v>
      </c>
      <c r="G53" s="88">
        <f t="shared" si="3"/>
        <v>10112.400000000001</v>
      </c>
      <c r="H53" s="88">
        <f t="shared" si="3"/>
        <v>26636.400000000001</v>
      </c>
      <c r="I53" s="88">
        <f t="shared" si="3"/>
        <v>2371.9</v>
      </c>
      <c r="J53" s="88">
        <f t="shared" si="3"/>
        <v>12680.800000000001</v>
      </c>
      <c r="K53" s="88">
        <f t="shared" si="3"/>
        <v>1105.5999999999999</v>
      </c>
      <c r="L53" s="88">
        <f t="shared" si="3"/>
        <v>11482.3</v>
      </c>
      <c r="M53" s="88">
        <f t="shared" si="3"/>
        <v>147754.30000000002</v>
      </c>
      <c r="N53" s="31"/>
      <c r="O53" s="31"/>
      <c r="P53" s="36"/>
      <c r="Q53" s="36"/>
    </row>
    <row r="54" spans="1:17" ht="15.75" customHeight="1">
      <c r="A54" s="31"/>
      <c r="B54" s="923"/>
      <c r="C54" s="810" t="s">
        <v>895</v>
      </c>
      <c r="D54" s="810"/>
      <c r="E54" s="354">
        <f>E21</f>
        <v>0.84</v>
      </c>
      <c r="F54" s="326">
        <v>0.56999999999999995</v>
      </c>
      <c r="G54" s="327">
        <v>0.81</v>
      </c>
      <c r="H54" s="327">
        <v>0.77</v>
      </c>
      <c r="I54" s="327">
        <v>0</v>
      </c>
      <c r="J54" s="327">
        <v>0.95</v>
      </c>
      <c r="K54" s="327">
        <v>0.17</v>
      </c>
      <c r="L54" s="327">
        <v>0.97</v>
      </c>
      <c r="M54" s="327">
        <v>0.92</v>
      </c>
      <c r="N54" s="31"/>
      <c r="O54" s="31"/>
      <c r="P54" s="36"/>
      <c r="Q54" s="36"/>
    </row>
    <row r="55" spans="1:17" ht="27.65" customHeight="1">
      <c r="A55" s="31"/>
      <c r="B55" s="932" t="s">
        <v>896</v>
      </c>
      <c r="C55" s="931" t="s">
        <v>913</v>
      </c>
      <c r="D55" s="931"/>
      <c r="E55" s="371">
        <f>SUM(F55:M55)</f>
        <v>46266.9</v>
      </c>
      <c r="F55" s="372">
        <v>38344.5</v>
      </c>
      <c r="G55" s="341">
        <v>19.600000000000001</v>
      </c>
      <c r="H55" s="341">
        <v>3488.2</v>
      </c>
      <c r="I55" s="341">
        <v>2249.4</v>
      </c>
      <c r="J55" s="341">
        <v>1574.3</v>
      </c>
      <c r="K55" s="341">
        <v>260.10000000000002</v>
      </c>
      <c r="L55" s="341">
        <v>276.3</v>
      </c>
      <c r="M55" s="341">
        <v>54.5</v>
      </c>
      <c r="N55" s="31"/>
      <c r="O55" s="31"/>
      <c r="P55" s="36"/>
      <c r="Q55" s="36"/>
    </row>
    <row r="56" spans="1:17" ht="27.65" customHeight="1">
      <c r="A56" s="31"/>
      <c r="B56" s="922"/>
      <c r="C56" s="808" t="s">
        <v>898</v>
      </c>
      <c r="D56" s="808"/>
      <c r="E56" s="314">
        <f>SUM(F56:M56)</f>
        <v>43615</v>
      </c>
      <c r="F56" s="315">
        <v>36565.800000000003</v>
      </c>
      <c r="G56" s="88">
        <v>19.600000000000001</v>
      </c>
      <c r="H56" s="88">
        <v>3276.4</v>
      </c>
      <c r="I56" s="88">
        <v>2079.8000000000002</v>
      </c>
      <c r="J56" s="88">
        <v>1082.5999999999999</v>
      </c>
      <c r="K56" s="88">
        <v>260.10000000000002</v>
      </c>
      <c r="L56" s="88">
        <v>276.2</v>
      </c>
      <c r="M56" s="88">
        <v>54.5</v>
      </c>
      <c r="N56" s="31"/>
      <c r="O56" s="31"/>
      <c r="P56" s="36"/>
      <c r="Q56" s="36"/>
    </row>
    <row r="57" spans="1:17" ht="27.65" customHeight="1">
      <c r="A57" s="31"/>
      <c r="B57" s="923"/>
      <c r="C57" s="810" t="s">
        <v>899</v>
      </c>
      <c r="D57" s="810"/>
      <c r="E57" s="316">
        <f>SUM(F57:M57)</f>
        <v>452.1</v>
      </c>
      <c r="F57" s="317">
        <v>0</v>
      </c>
      <c r="G57" s="119">
        <v>0</v>
      </c>
      <c r="H57" s="119">
        <v>146.69999999999999</v>
      </c>
      <c r="I57" s="119">
        <v>2</v>
      </c>
      <c r="J57" s="119">
        <v>43.3</v>
      </c>
      <c r="K57" s="119">
        <v>260.10000000000002</v>
      </c>
      <c r="L57" s="119">
        <v>0</v>
      </c>
      <c r="M57" s="119">
        <v>0</v>
      </c>
      <c r="N57" s="31"/>
      <c r="O57" s="31"/>
      <c r="P57" s="36"/>
      <c r="Q57" s="36"/>
    </row>
    <row r="58" spans="1:17" ht="15.75" customHeight="1">
      <c r="A58" s="31"/>
      <c r="B58" s="932" t="s">
        <v>900</v>
      </c>
      <c r="C58" s="931" t="s">
        <v>901</v>
      </c>
      <c r="D58" s="931"/>
      <c r="E58" s="371">
        <f>SUM(F58:M58)</f>
        <v>75063.399999999994</v>
      </c>
      <c r="F58" s="372">
        <f t="shared" ref="F58:M58" si="4">F57+F50</f>
        <v>51945</v>
      </c>
      <c r="G58" s="341">
        <f t="shared" si="4"/>
        <v>4592.1000000000004</v>
      </c>
      <c r="H58" s="341">
        <f t="shared" si="4"/>
        <v>1939.7</v>
      </c>
      <c r="I58" s="341">
        <f t="shared" si="4"/>
        <v>49.2</v>
      </c>
      <c r="J58" s="341">
        <f t="shared" si="4"/>
        <v>514.4</v>
      </c>
      <c r="K58" s="341">
        <f t="shared" si="4"/>
        <v>698.8</v>
      </c>
      <c r="L58" s="341">
        <f t="shared" si="4"/>
        <v>198.8</v>
      </c>
      <c r="M58" s="341">
        <f t="shared" si="4"/>
        <v>15125.400000000001</v>
      </c>
      <c r="N58" s="31"/>
      <c r="O58" s="31"/>
      <c r="P58" s="36"/>
      <c r="Q58" s="36"/>
    </row>
    <row r="59" spans="1:17" ht="15.75" customHeight="1">
      <c r="A59" s="31"/>
      <c r="B59" s="923"/>
      <c r="C59" s="810" t="s">
        <v>902</v>
      </c>
      <c r="D59" s="810"/>
      <c r="E59" s="316">
        <f>SUM(F59:M59)</f>
        <v>125811.5</v>
      </c>
      <c r="F59" s="317">
        <f t="shared" ref="F59:M59" si="5">F56+F46</f>
        <v>89062.5</v>
      </c>
      <c r="G59" s="119">
        <f t="shared" si="5"/>
        <v>4770.8</v>
      </c>
      <c r="H59" s="119">
        <f t="shared" si="5"/>
        <v>11138</v>
      </c>
      <c r="I59" s="119">
        <f t="shared" si="5"/>
        <v>2498</v>
      </c>
      <c r="J59" s="119">
        <f t="shared" si="5"/>
        <v>1716.8999999999999</v>
      </c>
      <c r="K59" s="119">
        <f t="shared" si="5"/>
        <v>712.5</v>
      </c>
      <c r="L59" s="119">
        <f t="shared" si="5"/>
        <v>641.79999999999995</v>
      </c>
      <c r="M59" s="119">
        <f t="shared" si="5"/>
        <v>15271</v>
      </c>
      <c r="N59" s="31"/>
      <c r="O59" s="31"/>
      <c r="P59" s="36"/>
      <c r="Q59" s="36"/>
    </row>
    <row r="60" spans="1:17" ht="20.149999999999999" customHeight="1">
      <c r="A60" s="31"/>
      <c r="B60" s="845" t="s">
        <v>371</v>
      </c>
      <c r="C60" s="845"/>
      <c r="D60" s="845"/>
      <c r="E60" s="845"/>
      <c r="F60" s="47"/>
      <c r="G60" s="47"/>
      <c r="H60" s="47"/>
      <c r="I60" s="47"/>
      <c r="J60" s="47"/>
      <c r="K60" s="47"/>
      <c r="L60" s="47"/>
      <c r="M60" s="47"/>
      <c r="N60" s="31"/>
      <c r="O60" s="31"/>
      <c r="P60" s="31"/>
      <c r="Q60" s="36"/>
    </row>
    <row r="61" spans="1:17" ht="45.75" customHeight="1">
      <c r="A61" s="31"/>
      <c r="B61" s="822" t="s">
        <v>914</v>
      </c>
      <c r="C61" s="822"/>
      <c r="D61" s="822"/>
      <c r="E61" s="822"/>
      <c r="F61" s="822"/>
      <c r="G61" s="822"/>
      <c r="H61" s="822"/>
      <c r="I61" s="822"/>
      <c r="J61" s="822"/>
      <c r="K61" s="822"/>
      <c r="L61" s="822"/>
      <c r="M61" s="822"/>
      <c r="N61" s="31"/>
      <c r="O61" s="31"/>
      <c r="P61" s="31"/>
      <c r="Q61" s="36"/>
    </row>
    <row r="62" spans="1:17" ht="15" customHeight="1">
      <c r="A62" s="31"/>
      <c r="B62" s="31"/>
      <c r="C62" s="31"/>
      <c r="D62" s="31"/>
      <c r="E62" s="31"/>
      <c r="F62" s="31"/>
      <c r="G62" s="31"/>
      <c r="H62" s="31"/>
      <c r="I62" s="31"/>
      <c r="J62" s="31"/>
      <c r="K62" s="31"/>
      <c r="L62" s="31"/>
      <c r="M62" s="31"/>
      <c r="N62" s="31"/>
      <c r="O62" s="31"/>
      <c r="P62" s="31"/>
      <c r="Q62" s="36"/>
    </row>
    <row r="63" spans="1:17" ht="15" customHeight="1">
      <c r="A63" s="31"/>
      <c r="B63" s="31"/>
      <c r="C63" s="31"/>
      <c r="D63" s="31"/>
      <c r="E63" s="31"/>
      <c r="F63" s="31"/>
      <c r="G63" s="31"/>
      <c r="H63" s="31"/>
      <c r="I63" s="31"/>
      <c r="J63" s="31"/>
      <c r="K63" s="31"/>
      <c r="L63" s="31"/>
      <c r="M63" s="31"/>
      <c r="N63" s="31"/>
      <c r="O63" s="31"/>
      <c r="P63" s="31"/>
      <c r="Q63" s="36"/>
    </row>
    <row r="64" spans="1:17" ht="19.149999999999999" customHeight="1">
      <c r="A64" s="31"/>
      <c r="B64" s="380" t="s">
        <v>915</v>
      </c>
      <c r="C64" s="380"/>
      <c r="D64" s="380"/>
      <c r="E64" s="380"/>
      <c r="F64" s="380"/>
      <c r="G64" s="380"/>
      <c r="H64" s="31"/>
      <c r="I64" s="31"/>
      <c r="J64" s="31"/>
      <c r="K64" s="31"/>
      <c r="L64" s="31"/>
      <c r="M64" s="31"/>
      <c r="N64" s="31"/>
      <c r="O64" s="31"/>
      <c r="P64" s="31"/>
      <c r="Q64" s="36"/>
    </row>
    <row r="65" spans="1:17" ht="15" customHeight="1">
      <c r="B65" s="36"/>
      <c r="C65" s="36"/>
      <c r="D65" s="36"/>
      <c r="E65" s="36"/>
      <c r="F65" s="36"/>
      <c r="G65" s="36"/>
      <c r="H65" s="36"/>
      <c r="I65" s="36"/>
      <c r="J65" s="36"/>
      <c r="K65" s="36"/>
      <c r="L65" s="36"/>
      <c r="M65" s="36"/>
      <c r="N65" s="36"/>
      <c r="O65" s="36"/>
      <c r="P65" s="36"/>
      <c r="Q65" s="36"/>
    </row>
    <row r="66" spans="1:17" ht="15" customHeight="1">
      <c r="A66" s="31"/>
      <c r="B66" s="31"/>
      <c r="C66" s="31"/>
      <c r="D66" s="31"/>
      <c r="E66" s="31"/>
      <c r="F66" s="31"/>
      <c r="G66" s="31"/>
      <c r="H66" s="31"/>
      <c r="I66" s="31"/>
      <c r="J66" s="31"/>
      <c r="K66" s="31"/>
      <c r="L66" s="31"/>
      <c r="M66" s="31"/>
      <c r="N66" s="31"/>
      <c r="O66" s="31"/>
      <c r="P66" s="31"/>
      <c r="Q66" s="36"/>
    </row>
    <row r="67" spans="1:17" s="36" customFormat="1" ht="33.4" customHeight="1">
      <c r="A67" s="31"/>
      <c r="B67" s="34"/>
      <c r="C67" s="34"/>
      <c r="D67" s="34"/>
      <c r="E67" s="825" t="s">
        <v>916</v>
      </c>
      <c r="F67" s="825"/>
      <c r="G67" s="825"/>
      <c r="H67" s="825"/>
      <c r="I67" s="825"/>
      <c r="J67" s="933"/>
      <c r="K67" s="934" t="s">
        <v>1354</v>
      </c>
      <c r="L67" s="825"/>
      <c r="M67" s="825"/>
      <c r="N67" s="825"/>
      <c r="O67" s="825"/>
      <c r="P67" s="825"/>
    </row>
    <row r="68" spans="1:17" s="36" customFormat="1" ht="27.65" customHeight="1">
      <c r="A68" s="31"/>
      <c r="B68" s="856" t="s">
        <v>904</v>
      </c>
      <c r="C68" s="856"/>
      <c r="D68" s="382" t="s">
        <v>905</v>
      </c>
      <c r="E68" s="328" t="s">
        <v>917</v>
      </c>
      <c r="F68" s="328" t="s">
        <v>918</v>
      </c>
      <c r="G68" s="328" t="s">
        <v>919</v>
      </c>
      <c r="H68" s="328" t="s">
        <v>637</v>
      </c>
      <c r="I68" s="328" t="s">
        <v>636</v>
      </c>
      <c r="J68" s="454" t="s">
        <v>920</v>
      </c>
      <c r="K68" s="455" t="s">
        <v>917</v>
      </c>
      <c r="L68" s="328" t="s">
        <v>918</v>
      </c>
      <c r="M68" s="328" t="s">
        <v>919</v>
      </c>
      <c r="N68" s="328" t="s">
        <v>637</v>
      </c>
      <c r="O68" s="328" t="s">
        <v>636</v>
      </c>
      <c r="P68" s="328" t="s">
        <v>921</v>
      </c>
    </row>
    <row r="69" spans="1:17" s="36" customFormat="1" ht="15.75" customHeight="1">
      <c r="A69" s="31"/>
      <c r="B69" s="921" t="s">
        <v>888</v>
      </c>
      <c r="C69" s="816" t="s">
        <v>889</v>
      </c>
      <c r="D69" s="55" t="s">
        <v>906</v>
      </c>
      <c r="E69" s="86">
        <v>22336.5</v>
      </c>
      <c r="F69" s="86">
        <v>7605.5</v>
      </c>
      <c r="G69" s="86">
        <v>6572.2</v>
      </c>
      <c r="H69" s="86">
        <f t="shared" ref="H69:H83" si="6">E69+F69</f>
        <v>29942</v>
      </c>
      <c r="I69" s="86">
        <f t="shared" ref="I69:I83" si="7">G69</f>
        <v>6572.2</v>
      </c>
      <c r="J69" s="484">
        <f t="shared" ref="J69:J77" si="8">H69+I69</f>
        <v>36514.199999999997</v>
      </c>
      <c r="K69" s="485">
        <v>191.3</v>
      </c>
      <c r="L69" s="86">
        <v>0</v>
      </c>
      <c r="M69" s="86">
        <v>224.2</v>
      </c>
      <c r="N69" s="86">
        <f t="shared" ref="N69:N83" si="9">K69+L69</f>
        <v>191.3</v>
      </c>
      <c r="O69" s="86">
        <f t="shared" ref="O69:O83" si="10">M69</f>
        <v>224.2</v>
      </c>
      <c r="P69" s="86">
        <f t="shared" ref="P69:P83" si="11">N69+O69</f>
        <v>415.5</v>
      </c>
      <c r="Q69" s="31"/>
    </row>
    <row r="70" spans="1:17" s="36" customFormat="1" ht="15.75" customHeight="1">
      <c r="A70" s="31"/>
      <c r="B70" s="922"/>
      <c r="C70" s="792"/>
      <c r="D70" s="57" t="s">
        <v>907</v>
      </c>
      <c r="E70" s="88">
        <v>69770.5</v>
      </c>
      <c r="F70" s="88">
        <v>1957.8</v>
      </c>
      <c r="G70" s="88">
        <v>4044.3</v>
      </c>
      <c r="H70" s="88">
        <f t="shared" si="6"/>
        <v>71728.3</v>
      </c>
      <c r="I70" s="88">
        <f t="shared" si="7"/>
        <v>4044.3</v>
      </c>
      <c r="J70" s="486">
        <f t="shared" si="8"/>
        <v>75772.600000000006</v>
      </c>
      <c r="K70" s="451">
        <v>2179.9</v>
      </c>
      <c r="L70" s="88">
        <v>109</v>
      </c>
      <c r="M70" s="88">
        <v>388.3</v>
      </c>
      <c r="N70" s="88">
        <f t="shared" si="9"/>
        <v>2288.9</v>
      </c>
      <c r="O70" s="88">
        <f t="shared" si="10"/>
        <v>388.3</v>
      </c>
      <c r="P70" s="88">
        <f t="shared" si="11"/>
        <v>2677.2000000000003</v>
      </c>
      <c r="Q70" s="31"/>
    </row>
    <row r="71" spans="1:17" s="36" customFormat="1" ht="15.75" customHeight="1">
      <c r="A71" s="31"/>
      <c r="B71" s="922"/>
      <c r="C71" s="792"/>
      <c r="D71" s="57" t="s">
        <v>908</v>
      </c>
      <c r="E71" s="88">
        <v>0</v>
      </c>
      <c r="F71" s="88">
        <v>0</v>
      </c>
      <c r="G71" s="88">
        <v>0</v>
      </c>
      <c r="H71" s="88">
        <f t="shared" si="6"/>
        <v>0</v>
      </c>
      <c r="I71" s="88">
        <f t="shared" si="7"/>
        <v>0</v>
      </c>
      <c r="J71" s="486">
        <f t="shared" si="8"/>
        <v>0</v>
      </c>
      <c r="K71" s="451">
        <v>0</v>
      </c>
      <c r="L71" s="88">
        <v>0</v>
      </c>
      <c r="M71" s="88">
        <v>0</v>
      </c>
      <c r="N71" s="88">
        <f t="shared" si="9"/>
        <v>0</v>
      </c>
      <c r="O71" s="88">
        <f t="shared" si="10"/>
        <v>0</v>
      </c>
      <c r="P71" s="88">
        <f t="shared" si="11"/>
        <v>0</v>
      </c>
      <c r="Q71" s="31"/>
    </row>
    <row r="72" spans="1:17" s="36" customFormat="1" ht="27.65" customHeight="1">
      <c r="A72" s="31"/>
      <c r="B72" s="922"/>
      <c r="C72" s="792"/>
      <c r="D72" s="57" t="s">
        <v>909</v>
      </c>
      <c r="E72" s="88">
        <v>476.5</v>
      </c>
      <c r="F72" s="88">
        <v>3505.4</v>
      </c>
      <c r="G72" s="88">
        <v>670</v>
      </c>
      <c r="H72" s="88">
        <f t="shared" si="6"/>
        <v>3981.9</v>
      </c>
      <c r="I72" s="88">
        <f t="shared" si="7"/>
        <v>670</v>
      </c>
      <c r="J72" s="486">
        <f t="shared" si="8"/>
        <v>4651.8999999999996</v>
      </c>
      <c r="K72" s="451">
        <v>245.9</v>
      </c>
      <c r="L72" s="88">
        <v>0</v>
      </c>
      <c r="M72" s="88">
        <v>0</v>
      </c>
      <c r="N72" s="88">
        <f t="shared" si="9"/>
        <v>245.9</v>
      </c>
      <c r="O72" s="88">
        <f t="shared" si="10"/>
        <v>0</v>
      </c>
      <c r="P72" s="88">
        <f t="shared" si="11"/>
        <v>245.9</v>
      </c>
      <c r="Q72" s="31"/>
    </row>
    <row r="73" spans="1:17" s="36" customFormat="1" ht="15.75" customHeight="1">
      <c r="A73" s="31"/>
      <c r="B73" s="922"/>
      <c r="C73" s="812"/>
      <c r="D73" s="19" t="s">
        <v>263</v>
      </c>
      <c r="E73" s="22">
        <f>SUM(E69:E72)</f>
        <v>92583.5</v>
      </c>
      <c r="F73" s="22">
        <f>SUM(F69:F72)</f>
        <v>13068.699999999999</v>
      </c>
      <c r="G73" s="22">
        <f>SUM(G69:G72)</f>
        <v>11286.5</v>
      </c>
      <c r="H73" s="22">
        <f t="shared" si="6"/>
        <v>105652.2</v>
      </c>
      <c r="I73" s="22">
        <f t="shared" si="7"/>
        <v>11286.5</v>
      </c>
      <c r="J73" s="23">
        <f t="shared" si="8"/>
        <v>116938.7</v>
      </c>
      <c r="K73" s="24">
        <f>SUM(K69:K72)</f>
        <v>2617.1000000000004</v>
      </c>
      <c r="L73" s="22">
        <f>SUM(L69:L72)</f>
        <v>109</v>
      </c>
      <c r="M73" s="22">
        <f>SUM(M69:M72)</f>
        <v>612.5</v>
      </c>
      <c r="N73" s="22">
        <f t="shared" si="9"/>
        <v>2726.1000000000004</v>
      </c>
      <c r="O73" s="22">
        <f t="shared" si="10"/>
        <v>612.5</v>
      </c>
      <c r="P73" s="22">
        <f t="shared" si="11"/>
        <v>3338.6000000000004</v>
      </c>
      <c r="Q73" s="31"/>
    </row>
    <row r="74" spans="1:17" s="36" customFormat="1" ht="15.75" customHeight="1">
      <c r="A74" s="31"/>
      <c r="B74" s="922"/>
      <c r="C74" s="930" t="s">
        <v>890</v>
      </c>
      <c r="D74" s="92" t="s">
        <v>906</v>
      </c>
      <c r="E74" s="341">
        <v>1931.4</v>
      </c>
      <c r="F74" s="341">
        <v>4347.1000000000004</v>
      </c>
      <c r="G74" s="341">
        <v>207.1</v>
      </c>
      <c r="H74" s="341">
        <f t="shared" si="6"/>
        <v>6278.5</v>
      </c>
      <c r="I74" s="341">
        <f t="shared" si="7"/>
        <v>207.1</v>
      </c>
      <c r="J74" s="487">
        <f t="shared" si="8"/>
        <v>6485.6</v>
      </c>
      <c r="K74" s="488">
        <v>103.6</v>
      </c>
      <c r="L74" s="341">
        <v>258.3</v>
      </c>
      <c r="M74" s="341">
        <v>3.8</v>
      </c>
      <c r="N74" s="341">
        <f t="shared" si="9"/>
        <v>361.9</v>
      </c>
      <c r="O74" s="341">
        <f t="shared" si="10"/>
        <v>3.8</v>
      </c>
      <c r="P74" s="341">
        <f t="shared" si="11"/>
        <v>365.7</v>
      </c>
      <c r="Q74" s="31"/>
    </row>
    <row r="75" spans="1:17" s="36" customFormat="1" ht="15.75" customHeight="1">
      <c r="A75" s="31"/>
      <c r="B75" s="922"/>
      <c r="C75" s="792"/>
      <c r="D75" s="57" t="s">
        <v>907</v>
      </c>
      <c r="E75" s="88">
        <v>11.7</v>
      </c>
      <c r="F75" s="88">
        <v>103.1</v>
      </c>
      <c r="G75" s="88">
        <v>400.2</v>
      </c>
      <c r="H75" s="88">
        <f t="shared" si="6"/>
        <v>114.8</v>
      </c>
      <c r="I75" s="88">
        <f t="shared" si="7"/>
        <v>400.2</v>
      </c>
      <c r="J75" s="486">
        <f t="shared" si="8"/>
        <v>515</v>
      </c>
      <c r="K75" s="451">
        <v>0</v>
      </c>
      <c r="L75" s="88">
        <v>4.8</v>
      </c>
      <c r="M75" s="88">
        <v>2.9</v>
      </c>
      <c r="N75" s="88">
        <f t="shared" si="9"/>
        <v>4.8</v>
      </c>
      <c r="O75" s="88">
        <f t="shared" si="10"/>
        <v>2.9</v>
      </c>
      <c r="P75" s="88">
        <f t="shared" si="11"/>
        <v>7.6999999999999993</v>
      </c>
      <c r="Q75" s="31"/>
    </row>
    <row r="76" spans="1:17" s="36" customFormat="1" ht="15.75" customHeight="1">
      <c r="A76" s="31"/>
      <c r="B76" s="922"/>
      <c r="C76" s="792"/>
      <c r="D76" s="57" t="s">
        <v>908</v>
      </c>
      <c r="E76" s="88">
        <v>37.4</v>
      </c>
      <c r="F76" s="88">
        <v>0</v>
      </c>
      <c r="G76" s="88">
        <v>276.8</v>
      </c>
      <c r="H76" s="88">
        <f t="shared" si="6"/>
        <v>37.4</v>
      </c>
      <c r="I76" s="88">
        <f t="shared" si="7"/>
        <v>276.8</v>
      </c>
      <c r="J76" s="486">
        <f t="shared" si="8"/>
        <v>314.2</v>
      </c>
      <c r="K76" s="451">
        <v>0</v>
      </c>
      <c r="L76" s="88">
        <v>0</v>
      </c>
      <c r="M76" s="88">
        <v>0</v>
      </c>
      <c r="N76" s="88">
        <f t="shared" si="9"/>
        <v>0</v>
      </c>
      <c r="O76" s="88">
        <f t="shared" si="10"/>
        <v>0</v>
      </c>
      <c r="P76" s="88">
        <f t="shared" si="11"/>
        <v>0</v>
      </c>
      <c r="Q76" s="31"/>
    </row>
    <row r="77" spans="1:17" s="36" customFormat="1" ht="27.65" customHeight="1">
      <c r="A77" s="31"/>
      <c r="B77" s="922"/>
      <c r="C77" s="792"/>
      <c r="D77" s="57" t="s">
        <v>909</v>
      </c>
      <c r="E77" s="88">
        <v>7.8</v>
      </c>
      <c r="F77" s="88">
        <v>0</v>
      </c>
      <c r="G77" s="88">
        <v>262.89999999999998</v>
      </c>
      <c r="H77" s="88">
        <f t="shared" si="6"/>
        <v>7.8</v>
      </c>
      <c r="I77" s="88">
        <f t="shared" si="7"/>
        <v>262.89999999999998</v>
      </c>
      <c r="J77" s="486">
        <f t="shared" si="8"/>
        <v>270.7</v>
      </c>
      <c r="K77" s="451">
        <v>7</v>
      </c>
      <c r="L77" s="88">
        <v>0</v>
      </c>
      <c r="M77" s="88">
        <v>4.3</v>
      </c>
      <c r="N77" s="88">
        <f t="shared" si="9"/>
        <v>7</v>
      </c>
      <c r="O77" s="88">
        <f t="shared" si="10"/>
        <v>4.3</v>
      </c>
      <c r="P77" s="88">
        <f t="shared" si="11"/>
        <v>11.3</v>
      </c>
      <c r="Q77" s="31"/>
    </row>
    <row r="78" spans="1:17" s="36" customFormat="1" ht="15.75" customHeight="1">
      <c r="A78" s="31"/>
      <c r="B78" s="922"/>
      <c r="C78" s="792"/>
      <c r="D78" s="57" t="s">
        <v>440</v>
      </c>
      <c r="E78" s="88">
        <v>18283.7</v>
      </c>
      <c r="F78" s="88">
        <v>34747.1</v>
      </c>
      <c r="G78" s="88">
        <v>21580.9</v>
      </c>
      <c r="H78" s="88">
        <f t="shared" si="6"/>
        <v>53030.8</v>
      </c>
      <c r="I78" s="88">
        <f t="shared" si="7"/>
        <v>21580.9</v>
      </c>
      <c r="J78" s="486">
        <v>74611</v>
      </c>
      <c r="K78" s="451">
        <v>28.8</v>
      </c>
      <c r="L78" s="88">
        <v>19.600000000000001</v>
      </c>
      <c r="M78" s="88">
        <v>437.5</v>
      </c>
      <c r="N78" s="88">
        <f t="shared" si="9"/>
        <v>48.400000000000006</v>
      </c>
      <c r="O78" s="88">
        <f t="shared" si="10"/>
        <v>437.5</v>
      </c>
      <c r="P78" s="88">
        <f t="shared" si="11"/>
        <v>485.9</v>
      </c>
      <c r="Q78" s="31"/>
    </row>
    <row r="79" spans="1:17" s="36" customFormat="1" ht="15.75" customHeight="1">
      <c r="A79" s="31"/>
      <c r="B79" s="922"/>
      <c r="C79" s="812"/>
      <c r="D79" s="19" t="s">
        <v>263</v>
      </c>
      <c r="E79" s="22">
        <f>SUM(E74:E78)</f>
        <v>20272</v>
      </c>
      <c r="F79" s="22">
        <f>SUM(F74:F78)</f>
        <v>39197.300000000003</v>
      </c>
      <c r="G79" s="22">
        <f>SUM(G74:G78)</f>
        <v>22727.9</v>
      </c>
      <c r="H79" s="22">
        <f t="shared" si="6"/>
        <v>59469.3</v>
      </c>
      <c r="I79" s="22">
        <f t="shared" si="7"/>
        <v>22727.9</v>
      </c>
      <c r="J79" s="23">
        <f>H79+I79</f>
        <v>82197.200000000012</v>
      </c>
      <c r="K79" s="24">
        <f>SUM(K74:K78)</f>
        <v>139.4</v>
      </c>
      <c r="L79" s="22">
        <f>SUM(L74:L78)</f>
        <v>282.70000000000005</v>
      </c>
      <c r="M79" s="22">
        <f>SUM(M74:M78)</f>
        <v>448.5</v>
      </c>
      <c r="N79" s="22">
        <f t="shared" si="9"/>
        <v>422.1</v>
      </c>
      <c r="O79" s="22">
        <f t="shared" si="10"/>
        <v>448.5</v>
      </c>
      <c r="P79" s="22">
        <f t="shared" si="11"/>
        <v>870.6</v>
      </c>
      <c r="Q79" s="31"/>
    </row>
    <row r="80" spans="1:17" s="36" customFormat="1" ht="15.75" customHeight="1">
      <c r="A80" s="31"/>
      <c r="B80" s="922"/>
      <c r="C80" s="930" t="s">
        <v>891</v>
      </c>
      <c r="D80" s="92" t="s">
        <v>910</v>
      </c>
      <c r="E80" s="341">
        <v>17495.400000000001</v>
      </c>
      <c r="F80" s="341">
        <v>391.5</v>
      </c>
      <c r="G80" s="341">
        <v>6076.4</v>
      </c>
      <c r="H80" s="341">
        <f t="shared" si="6"/>
        <v>17886.900000000001</v>
      </c>
      <c r="I80" s="341">
        <f t="shared" si="7"/>
        <v>6076.4</v>
      </c>
      <c r="J80" s="487">
        <f>H80+I80</f>
        <v>23963.300000000003</v>
      </c>
      <c r="K80" s="488">
        <v>1.2</v>
      </c>
      <c r="L80" s="341">
        <v>19.600000000000001</v>
      </c>
      <c r="M80" s="341">
        <v>356.5</v>
      </c>
      <c r="N80" s="341">
        <f t="shared" si="9"/>
        <v>20.8</v>
      </c>
      <c r="O80" s="341">
        <f t="shared" si="10"/>
        <v>356.5</v>
      </c>
      <c r="P80" s="341">
        <f t="shared" si="11"/>
        <v>377.3</v>
      </c>
      <c r="Q80" s="31"/>
    </row>
    <row r="81" spans="1:17" s="36" customFormat="1" ht="15.75" customHeight="1">
      <c r="A81" s="31"/>
      <c r="B81" s="922"/>
      <c r="C81" s="792"/>
      <c r="D81" s="57" t="s">
        <v>911</v>
      </c>
      <c r="E81" s="88">
        <v>0</v>
      </c>
      <c r="F81" s="88">
        <v>33115</v>
      </c>
      <c r="G81" s="88">
        <v>5260.8</v>
      </c>
      <c r="H81" s="88">
        <f t="shared" si="6"/>
        <v>33115</v>
      </c>
      <c r="I81" s="88">
        <f t="shared" si="7"/>
        <v>5260.8</v>
      </c>
      <c r="J81" s="486">
        <f>H81+I81</f>
        <v>38375.800000000003</v>
      </c>
      <c r="K81" s="451">
        <v>0</v>
      </c>
      <c r="L81" s="88">
        <v>0</v>
      </c>
      <c r="M81" s="88">
        <v>81</v>
      </c>
      <c r="N81" s="88">
        <f t="shared" si="9"/>
        <v>0</v>
      </c>
      <c r="O81" s="88">
        <f t="shared" si="10"/>
        <v>81</v>
      </c>
      <c r="P81" s="88">
        <f t="shared" si="11"/>
        <v>81</v>
      </c>
      <c r="Q81" s="31"/>
    </row>
    <row r="82" spans="1:17" s="36" customFormat="1" ht="15.75" customHeight="1">
      <c r="A82" s="31"/>
      <c r="B82" s="922"/>
      <c r="C82" s="792"/>
      <c r="D82" s="57" t="s">
        <v>912</v>
      </c>
      <c r="E82" s="88">
        <v>788.3</v>
      </c>
      <c r="F82" s="88">
        <v>1240.5999999999999</v>
      </c>
      <c r="G82" s="88">
        <v>10243.700000000001</v>
      </c>
      <c r="H82" s="88">
        <f t="shared" si="6"/>
        <v>2028.8999999999999</v>
      </c>
      <c r="I82" s="88">
        <f t="shared" si="7"/>
        <v>10243.700000000001</v>
      </c>
      <c r="J82" s="486">
        <f>H82+I82</f>
        <v>12272.6</v>
      </c>
      <c r="K82" s="451">
        <v>27.6</v>
      </c>
      <c r="L82" s="88">
        <v>0</v>
      </c>
      <c r="M82" s="88">
        <v>0</v>
      </c>
      <c r="N82" s="88">
        <f t="shared" si="9"/>
        <v>27.6</v>
      </c>
      <c r="O82" s="88">
        <f t="shared" si="10"/>
        <v>0</v>
      </c>
      <c r="P82" s="88">
        <f t="shared" si="11"/>
        <v>27.6</v>
      </c>
      <c r="Q82" s="31"/>
    </row>
    <row r="83" spans="1:17" s="36" customFormat="1" ht="15.75" customHeight="1">
      <c r="A83" s="31"/>
      <c r="B83" s="922"/>
      <c r="C83" s="812"/>
      <c r="D83" s="19" t="s">
        <v>263</v>
      </c>
      <c r="E83" s="22">
        <f>SUM(E80:E82)</f>
        <v>18283.7</v>
      </c>
      <c r="F83" s="22">
        <f>SUM(F80:F82)</f>
        <v>34747.1</v>
      </c>
      <c r="G83" s="22">
        <f>SUM(G80:G82)</f>
        <v>21580.9</v>
      </c>
      <c r="H83" s="22">
        <f t="shared" si="6"/>
        <v>53030.8</v>
      </c>
      <c r="I83" s="22">
        <f t="shared" si="7"/>
        <v>21580.9</v>
      </c>
      <c r="J83" s="23">
        <f>E17</f>
        <v>74611</v>
      </c>
      <c r="K83" s="24">
        <f>SUM(K80:K82)</f>
        <v>28.8</v>
      </c>
      <c r="L83" s="22">
        <f>SUM(L80:L82)</f>
        <v>19.600000000000001</v>
      </c>
      <c r="M83" s="22">
        <f>SUM(M80:M82)</f>
        <v>437.5</v>
      </c>
      <c r="N83" s="22">
        <f t="shared" si="9"/>
        <v>48.400000000000006</v>
      </c>
      <c r="O83" s="22">
        <f t="shared" si="10"/>
        <v>437.5</v>
      </c>
      <c r="P83" s="22">
        <f t="shared" si="11"/>
        <v>485.9</v>
      </c>
      <c r="Q83" s="31"/>
    </row>
    <row r="84" spans="1:17" s="36" customFormat="1" ht="15.75" customHeight="1">
      <c r="A84" s="31"/>
      <c r="B84" s="922"/>
      <c r="C84" s="931" t="s">
        <v>892</v>
      </c>
      <c r="D84" s="931"/>
      <c r="E84" s="940">
        <f>E18</f>
        <v>206058</v>
      </c>
      <c r="F84" s="938"/>
      <c r="G84" s="938"/>
      <c r="H84" s="938"/>
      <c r="I84" s="938"/>
      <c r="J84" s="941"/>
      <c r="K84" s="937">
        <v>138.80000000000001</v>
      </c>
      <c r="L84" s="938"/>
      <c r="M84" s="938"/>
      <c r="N84" s="938"/>
      <c r="O84" s="938"/>
      <c r="P84" s="938"/>
      <c r="Q84" s="31"/>
    </row>
    <row r="85" spans="1:17" s="36" customFormat="1" ht="15.75" customHeight="1">
      <c r="A85" s="31"/>
      <c r="B85" s="922"/>
      <c r="C85" s="808" t="s">
        <v>894</v>
      </c>
      <c r="D85" s="808"/>
      <c r="E85" s="877">
        <f>E20</f>
        <v>243874</v>
      </c>
      <c r="F85" s="878"/>
      <c r="G85" s="878"/>
      <c r="H85" s="878"/>
      <c r="I85" s="878"/>
      <c r="J85" s="939"/>
      <c r="K85" s="936">
        <v>1126.0999999999999</v>
      </c>
      <c r="L85" s="878"/>
      <c r="M85" s="878"/>
      <c r="N85" s="878"/>
      <c r="O85" s="878"/>
      <c r="P85" s="878"/>
      <c r="Q85" s="31"/>
    </row>
    <row r="86" spans="1:17" s="36" customFormat="1" ht="15.75" customHeight="1">
      <c r="A86" s="31"/>
      <c r="B86" s="922"/>
      <c r="C86" s="808" t="s">
        <v>893</v>
      </c>
      <c r="D86" s="808"/>
      <c r="E86" s="877">
        <f>E19</f>
        <v>322997</v>
      </c>
      <c r="F86" s="878"/>
      <c r="G86" s="878"/>
      <c r="H86" s="878"/>
      <c r="I86" s="878"/>
      <c r="J86" s="939"/>
      <c r="K86" s="936">
        <f>K84+P73</f>
        <v>3477.4000000000005</v>
      </c>
      <c r="L86" s="878"/>
      <c r="M86" s="878"/>
      <c r="N86" s="878"/>
      <c r="O86" s="878"/>
      <c r="P86" s="878"/>
      <c r="Q86" s="31"/>
    </row>
    <row r="87" spans="1:17" s="36" customFormat="1" ht="15.75" customHeight="1">
      <c r="A87" s="31"/>
      <c r="B87" s="923"/>
      <c r="C87" s="810" t="s">
        <v>895</v>
      </c>
      <c r="D87" s="810"/>
      <c r="E87" s="943">
        <f>E21</f>
        <v>0.84</v>
      </c>
      <c r="F87" s="880"/>
      <c r="G87" s="880"/>
      <c r="H87" s="880"/>
      <c r="I87" s="880"/>
      <c r="J87" s="944"/>
      <c r="K87" s="935">
        <v>0.12</v>
      </c>
      <c r="L87" s="880"/>
      <c r="M87" s="880"/>
      <c r="N87" s="880"/>
      <c r="O87" s="880"/>
      <c r="P87" s="880"/>
      <c r="Q87" s="31"/>
    </row>
    <row r="88" spans="1:17" s="36" customFormat="1" ht="27.65" customHeight="1">
      <c r="B88" s="932" t="s">
        <v>896</v>
      </c>
      <c r="C88" s="942" t="s">
        <v>913</v>
      </c>
      <c r="D88" s="942"/>
      <c r="E88" s="489">
        <v>39928.9</v>
      </c>
      <c r="F88" s="489">
        <v>4615.1000000000004</v>
      </c>
      <c r="G88" s="489">
        <v>1722.9</v>
      </c>
      <c r="H88" s="489">
        <f t="shared" ref="H88:H102" si="12">E88+F88</f>
        <v>44544</v>
      </c>
      <c r="I88" s="489">
        <f t="shared" ref="I88:I102" si="13">G88</f>
        <v>1722.9</v>
      </c>
      <c r="J88" s="490">
        <f t="shared" ref="J88:J102" si="14">H88+I88</f>
        <v>46266.9</v>
      </c>
      <c r="K88" s="491">
        <v>2249.4</v>
      </c>
      <c r="L88" s="489">
        <v>0</v>
      </c>
      <c r="M88" s="489">
        <v>260.10000000000002</v>
      </c>
      <c r="N88" s="489">
        <f t="shared" ref="N88:N102" si="15">K88+L88</f>
        <v>2249.4</v>
      </c>
      <c r="O88" s="489">
        <f t="shared" ref="O88:O102" si="16">M88</f>
        <v>260.10000000000002</v>
      </c>
      <c r="P88" s="489">
        <f t="shared" ref="P88:P102" si="17">N88+O88</f>
        <v>2509.5</v>
      </c>
      <c r="Q88" s="31"/>
    </row>
    <row r="89" spans="1:17" s="36" customFormat="1" ht="15.75" customHeight="1">
      <c r="A89" s="31"/>
      <c r="B89" s="922"/>
      <c r="C89" s="930" t="s">
        <v>898</v>
      </c>
      <c r="D89" s="92" t="s">
        <v>906</v>
      </c>
      <c r="E89" s="341">
        <v>37835.300000000003</v>
      </c>
      <c r="F89" s="341">
        <v>3057</v>
      </c>
      <c r="G89" s="341">
        <v>276.2</v>
      </c>
      <c r="H89" s="341">
        <f t="shared" si="12"/>
        <v>40892.300000000003</v>
      </c>
      <c r="I89" s="341">
        <f t="shared" si="13"/>
        <v>276.2</v>
      </c>
      <c r="J89" s="487">
        <f t="shared" si="14"/>
        <v>41168.5</v>
      </c>
      <c r="K89" s="488">
        <v>2077.8000000000002</v>
      </c>
      <c r="L89" s="341">
        <v>0</v>
      </c>
      <c r="M89" s="341">
        <v>0</v>
      </c>
      <c r="N89" s="341">
        <f t="shared" si="15"/>
        <v>2077.8000000000002</v>
      </c>
      <c r="O89" s="341">
        <f t="shared" si="16"/>
        <v>0</v>
      </c>
      <c r="P89" s="341">
        <f t="shared" si="17"/>
        <v>2077.8000000000002</v>
      </c>
      <c r="Q89" s="31"/>
    </row>
    <row r="90" spans="1:17" s="36" customFormat="1" ht="15.75" customHeight="1">
      <c r="A90" s="31"/>
      <c r="B90" s="922"/>
      <c r="C90" s="792"/>
      <c r="D90" s="57" t="s">
        <v>907</v>
      </c>
      <c r="E90" s="88">
        <v>0</v>
      </c>
      <c r="F90" s="88">
        <v>72.7</v>
      </c>
      <c r="G90" s="88">
        <v>0</v>
      </c>
      <c r="H90" s="88">
        <f t="shared" si="12"/>
        <v>72.7</v>
      </c>
      <c r="I90" s="88">
        <f t="shared" si="13"/>
        <v>0</v>
      </c>
      <c r="J90" s="486">
        <f t="shared" si="14"/>
        <v>72.7</v>
      </c>
      <c r="K90" s="451">
        <v>0</v>
      </c>
      <c r="L90" s="88">
        <v>0</v>
      </c>
      <c r="M90" s="88">
        <v>0</v>
      </c>
      <c r="N90" s="88">
        <f t="shared" si="15"/>
        <v>0</v>
      </c>
      <c r="O90" s="88">
        <f t="shared" si="16"/>
        <v>0</v>
      </c>
      <c r="P90" s="88">
        <f t="shared" si="17"/>
        <v>0</v>
      </c>
      <c r="Q90" s="31"/>
    </row>
    <row r="91" spans="1:17" s="36" customFormat="1" ht="15.75" customHeight="1">
      <c r="A91" s="31"/>
      <c r="B91" s="922"/>
      <c r="C91" s="792"/>
      <c r="D91" s="57" t="s">
        <v>908</v>
      </c>
      <c r="E91" s="88">
        <v>0</v>
      </c>
      <c r="F91" s="88">
        <v>7.7</v>
      </c>
      <c r="G91" s="88">
        <v>862.8</v>
      </c>
      <c r="H91" s="88">
        <f t="shared" si="12"/>
        <v>7.7</v>
      </c>
      <c r="I91" s="88">
        <f t="shared" si="13"/>
        <v>862.8</v>
      </c>
      <c r="J91" s="486">
        <f t="shared" si="14"/>
        <v>870.5</v>
      </c>
      <c r="K91" s="451">
        <v>0</v>
      </c>
      <c r="L91" s="88">
        <v>0</v>
      </c>
      <c r="M91" s="88">
        <v>0</v>
      </c>
      <c r="N91" s="88">
        <f t="shared" si="15"/>
        <v>0</v>
      </c>
      <c r="O91" s="88">
        <f t="shared" si="16"/>
        <v>0</v>
      </c>
      <c r="P91" s="88">
        <f t="shared" si="17"/>
        <v>0</v>
      </c>
      <c r="Q91" s="31"/>
    </row>
    <row r="92" spans="1:17" s="36" customFormat="1" ht="27.65" customHeight="1">
      <c r="A92" s="31"/>
      <c r="B92" s="922"/>
      <c r="C92" s="792"/>
      <c r="D92" s="57" t="s">
        <v>909</v>
      </c>
      <c r="E92" s="88">
        <v>0</v>
      </c>
      <c r="F92" s="88">
        <v>0</v>
      </c>
      <c r="G92" s="88">
        <v>1051.2</v>
      </c>
      <c r="H92" s="88">
        <f t="shared" si="12"/>
        <v>0</v>
      </c>
      <c r="I92" s="88">
        <f t="shared" si="13"/>
        <v>1051.2</v>
      </c>
      <c r="J92" s="486">
        <f t="shared" si="14"/>
        <v>1051.2</v>
      </c>
      <c r="K92" s="451">
        <v>0</v>
      </c>
      <c r="L92" s="88">
        <v>0</v>
      </c>
      <c r="M92" s="88">
        <v>0</v>
      </c>
      <c r="N92" s="88">
        <f t="shared" si="15"/>
        <v>0</v>
      </c>
      <c r="O92" s="88">
        <f t="shared" si="16"/>
        <v>0</v>
      </c>
      <c r="P92" s="88">
        <f t="shared" si="17"/>
        <v>0</v>
      </c>
      <c r="Q92" s="31"/>
    </row>
    <row r="93" spans="1:17" ht="15.75" customHeight="1">
      <c r="A93" s="31"/>
      <c r="B93" s="922"/>
      <c r="C93" s="792"/>
      <c r="D93" s="57" t="s">
        <v>440</v>
      </c>
      <c r="E93" s="88">
        <v>2</v>
      </c>
      <c r="F93" s="88">
        <v>146.69999999999999</v>
      </c>
      <c r="G93" s="88">
        <v>303.39999999999998</v>
      </c>
      <c r="H93" s="88">
        <f t="shared" si="12"/>
        <v>148.69999999999999</v>
      </c>
      <c r="I93" s="88">
        <f t="shared" si="13"/>
        <v>303.39999999999998</v>
      </c>
      <c r="J93" s="486">
        <f t="shared" si="14"/>
        <v>452.09999999999997</v>
      </c>
      <c r="K93" s="451">
        <v>2</v>
      </c>
      <c r="L93" s="88">
        <v>0</v>
      </c>
      <c r="M93" s="88">
        <v>260</v>
      </c>
      <c r="N93" s="88">
        <f t="shared" si="15"/>
        <v>2</v>
      </c>
      <c r="O93" s="88">
        <f t="shared" si="16"/>
        <v>260</v>
      </c>
      <c r="P93" s="88">
        <f t="shared" si="17"/>
        <v>262</v>
      </c>
      <c r="Q93" s="31"/>
    </row>
    <row r="94" spans="1:17" ht="15.75" customHeight="1">
      <c r="A94" s="31"/>
      <c r="B94" s="922"/>
      <c r="C94" s="812"/>
      <c r="D94" s="19" t="s">
        <v>263</v>
      </c>
      <c r="E94" s="22">
        <f>SUM(E89:E93)</f>
        <v>37837.300000000003</v>
      </c>
      <c r="F94" s="22">
        <f>SUM(F89:F93)</f>
        <v>3284.0999999999995</v>
      </c>
      <c r="G94" s="22">
        <f>SUM(G89:G93)</f>
        <v>2493.6</v>
      </c>
      <c r="H94" s="22">
        <f t="shared" si="12"/>
        <v>41121.4</v>
      </c>
      <c r="I94" s="22">
        <f t="shared" si="13"/>
        <v>2493.6</v>
      </c>
      <c r="J94" s="23">
        <f t="shared" si="14"/>
        <v>43615</v>
      </c>
      <c r="K94" s="24">
        <f>SUM(K89:K93)</f>
        <v>2079.8000000000002</v>
      </c>
      <c r="L94" s="22">
        <f>SUM(L89:L93)</f>
        <v>0</v>
      </c>
      <c r="M94" s="22">
        <f>SUM(M89:M93)</f>
        <v>260</v>
      </c>
      <c r="N94" s="22">
        <f t="shared" si="15"/>
        <v>2079.8000000000002</v>
      </c>
      <c r="O94" s="22">
        <f t="shared" si="16"/>
        <v>260</v>
      </c>
      <c r="P94" s="22">
        <f t="shared" si="17"/>
        <v>2339.8000000000002</v>
      </c>
      <c r="Q94" s="31"/>
    </row>
    <row r="95" spans="1:17" ht="27.65" customHeight="1">
      <c r="A95" s="31"/>
      <c r="B95" s="923"/>
      <c r="C95" s="942" t="s">
        <v>899</v>
      </c>
      <c r="D95" s="942"/>
      <c r="E95" s="489">
        <v>2</v>
      </c>
      <c r="F95" s="489">
        <v>147</v>
      </c>
      <c r="G95" s="489">
        <v>303</v>
      </c>
      <c r="H95" s="489">
        <f t="shared" si="12"/>
        <v>149</v>
      </c>
      <c r="I95" s="489">
        <f t="shared" si="13"/>
        <v>303</v>
      </c>
      <c r="J95" s="490">
        <f t="shared" si="14"/>
        <v>452</v>
      </c>
      <c r="K95" s="491">
        <v>2</v>
      </c>
      <c r="L95" s="489">
        <v>0</v>
      </c>
      <c r="M95" s="489">
        <v>260</v>
      </c>
      <c r="N95" s="489">
        <f t="shared" si="15"/>
        <v>2</v>
      </c>
      <c r="O95" s="489">
        <f t="shared" si="16"/>
        <v>260</v>
      </c>
      <c r="P95" s="489">
        <f t="shared" si="17"/>
        <v>262</v>
      </c>
      <c r="Q95" s="31"/>
    </row>
    <row r="96" spans="1:17" ht="15.75" customHeight="1">
      <c r="A96" s="31"/>
      <c r="B96" s="932" t="s">
        <v>900</v>
      </c>
      <c r="C96" s="931" t="s">
        <v>901</v>
      </c>
      <c r="D96" s="931"/>
      <c r="E96" s="341">
        <f>E83+E95</f>
        <v>18285.7</v>
      </c>
      <c r="F96" s="341">
        <f>F83+F95</f>
        <v>34894.1</v>
      </c>
      <c r="G96" s="341">
        <f>G83+G95</f>
        <v>21883.9</v>
      </c>
      <c r="H96" s="341">
        <f t="shared" si="12"/>
        <v>53179.8</v>
      </c>
      <c r="I96" s="341">
        <f t="shared" si="13"/>
        <v>21883.9</v>
      </c>
      <c r="J96" s="487">
        <f t="shared" si="14"/>
        <v>75063.700000000012</v>
      </c>
      <c r="K96" s="488">
        <f>K95+K83</f>
        <v>30.8</v>
      </c>
      <c r="L96" s="341">
        <f>L95+L83</f>
        <v>19.600000000000001</v>
      </c>
      <c r="M96" s="341">
        <f>M95+M83</f>
        <v>697.5</v>
      </c>
      <c r="N96" s="341">
        <f t="shared" si="15"/>
        <v>50.400000000000006</v>
      </c>
      <c r="O96" s="341">
        <f t="shared" si="16"/>
        <v>697.5</v>
      </c>
      <c r="P96" s="341">
        <f t="shared" si="17"/>
        <v>747.9</v>
      </c>
      <c r="Q96" s="31"/>
    </row>
    <row r="97" spans="1:17" ht="15.75" customHeight="1">
      <c r="A97" s="31"/>
      <c r="B97" s="922"/>
      <c r="C97" s="814" t="s">
        <v>902</v>
      </c>
      <c r="D97" s="57" t="s">
        <v>906</v>
      </c>
      <c r="E97" s="88">
        <f t="shared" ref="E97:G101" si="18">E74+E89</f>
        <v>39766.700000000004</v>
      </c>
      <c r="F97" s="88">
        <f t="shared" si="18"/>
        <v>7404.1</v>
      </c>
      <c r="G97" s="88">
        <f t="shared" si="18"/>
        <v>483.29999999999995</v>
      </c>
      <c r="H97" s="88">
        <f t="shared" si="12"/>
        <v>47170.8</v>
      </c>
      <c r="I97" s="88">
        <f t="shared" si="13"/>
        <v>483.29999999999995</v>
      </c>
      <c r="J97" s="486">
        <f t="shared" si="14"/>
        <v>47654.100000000006</v>
      </c>
      <c r="K97" s="451">
        <f t="shared" ref="K97:M101" si="19">K74+K89</f>
        <v>2181.4</v>
      </c>
      <c r="L97" s="88">
        <f t="shared" si="19"/>
        <v>258.3</v>
      </c>
      <c r="M97" s="88">
        <f t="shared" si="19"/>
        <v>3.8</v>
      </c>
      <c r="N97" s="88">
        <f t="shared" si="15"/>
        <v>2439.7000000000003</v>
      </c>
      <c r="O97" s="88">
        <f t="shared" si="16"/>
        <v>3.8</v>
      </c>
      <c r="P97" s="88">
        <f t="shared" si="17"/>
        <v>2443.5000000000005</v>
      </c>
      <c r="Q97" s="31"/>
    </row>
    <row r="98" spans="1:17" ht="15.75" customHeight="1">
      <c r="A98" s="31"/>
      <c r="B98" s="922"/>
      <c r="C98" s="792"/>
      <c r="D98" s="57" t="s">
        <v>907</v>
      </c>
      <c r="E98" s="88">
        <f t="shared" si="18"/>
        <v>11.7</v>
      </c>
      <c r="F98" s="88">
        <f t="shared" si="18"/>
        <v>175.8</v>
      </c>
      <c r="G98" s="88">
        <f t="shared" si="18"/>
        <v>400.2</v>
      </c>
      <c r="H98" s="88">
        <f t="shared" si="12"/>
        <v>187.5</v>
      </c>
      <c r="I98" s="88">
        <f t="shared" si="13"/>
        <v>400.2</v>
      </c>
      <c r="J98" s="486">
        <f t="shared" si="14"/>
        <v>587.70000000000005</v>
      </c>
      <c r="K98" s="451">
        <f t="shared" si="19"/>
        <v>0</v>
      </c>
      <c r="L98" s="88">
        <f t="shared" si="19"/>
        <v>4.8</v>
      </c>
      <c r="M98" s="88">
        <f t="shared" si="19"/>
        <v>2.9</v>
      </c>
      <c r="N98" s="88">
        <f t="shared" si="15"/>
        <v>4.8</v>
      </c>
      <c r="O98" s="88">
        <f t="shared" si="16"/>
        <v>2.9</v>
      </c>
      <c r="P98" s="88">
        <f t="shared" si="17"/>
        <v>7.6999999999999993</v>
      </c>
      <c r="Q98" s="31"/>
    </row>
    <row r="99" spans="1:17" ht="15.75" customHeight="1">
      <c r="A99" s="31"/>
      <c r="B99" s="922"/>
      <c r="C99" s="792"/>
      <c r="D99" s="57" t="s">
        <v>908</v>
      </c>
      <c r="E99" s="88">
        <f t="shared" si="18"/>
        <v>37.4</v>
      </c>
      <c r="F99" s="88">
        <f t="shared" si="18"/>
        <v>7.7</v>
      </c>
      <c r="G99" s="88">
        <f t="shared" si="18"/>
        <v>1139.5999999999999</v>
      </c>
      <c r="H99" s="88">
        <f t="shared" si="12"/>
        <v>45.1</v>
      </c>
      <c r="I99" s="88">
        <f t="shared" si="13"/>
        <v>1139.5999999999999</v>
      </c>
      <c r="J99" s="486">
        <f t="shared" si="14"/>
        <v>1184.6999999999998</v>
      </c>
      <c r="K99" s="451">
        <f t="shared" si="19"/>
        <v>0</v>
      </c>
      <c r="L99" s="88">
        <f t="shared" si="19"/>
        <v>0</v>
      </c>
      <c r="M99" s="88">
        <f t="shared" si="19"/>
        <v>0</v>
      </c>
      <c r="N99" s="88">
        <f t="shared" si="15"/>
        <v>0</v>
      </c>
      <c r="O99" s="88">
        <f t="shared" si="16"/>
        <v>0</v>
      </c>
      <c r="P99" s="88">
        <f t="shared" si="17"/>
        <v>0</v>
      </c>
      <c r="Q99" s="31"/>
    </row>
    <row r="100" spans="1:17" ht="27.65" customHeight="1">
      <c r="A100" s="31"/>
      <c r="B100" s="922"/>
      <c r="C100" s="792"/>
      <c r="D100" s="57" t="s">
        <v>909</v>
      </c>
      <c r="E100" s="88">
        <f t="shared" si="18"/>
        <v>7.8</v>
      </c>
      <c r="F100" s="88">
        <f t="shared" si="18"/>
        <v>0</v>
      </c>
      <c r="G100" s="88">
        <f t="shared" si="18"/>
        <v>1314.1</v>
      </c>
      <c r="H100" s="88">
        <f t="shared" si="12"/>
        <v>7.8</v>
      </c>
      <c r="I100" s="88">
        <f t="shared" si="13"/>
        <v>1314.1</v>
      </c>
      <c r="J100" s="486">
        <f t="shared" si="14"/>
        <v>1321.8999999999999</v>
      </c>
      <c r="K100" s="451">
        <f t="shared" si="19"/>
        <v>7</v>
      </c>
      <c r="L100" s="88">
        <f t="shared" si="19"/>
        <v>0</v>
      </c>
      <c r="M100" s="88">
        <f t="shared" si="19"/>
        <v>4.3</v>
      </c>
      <c r="N100" s="88">
        <f t="shared" si="15"/>
        <v>7</v>
      </c>
      <c r="O100" s="88">
        <f t="shared" si="16"/>
        <v>4.3</v>
      </c>
      <c r="P100" s="88">
        <f t="shared" si="17"/>
        <v>11.3</v>
      </c>
      <c r="Q100" s="31"/>
    </row>
    <row r="101" spans="1:17" ht="15.75" customHeight="1">
      <c r="A101" s="31"/>
      <c r="B101" s="922"/>
      <c r="C101" s="792"/>
      <c r="D101" s="57" t="s">
        <v>440</v>
      </c>
      <c r="E101" s="88">
        <f t="shared" si="18"/>
        <v>18285.7</v>
      </c>
      <c r="F101" s="88">
        <f t="shared" si="18"/>
        <v>34893.799999999996</v>
      </c>
      <c r="G101" s="88">
        <f t="shared" si="18"/>
        <v>21884.300000000003</v>
      </c>
      <c r="H101" s="88">
        <f t="shared" si="12"/>
        <v>53179.5</v>
      </c>
      <c r="I101" s="88">
        <f t="shared" si="13"/>
        <v>21884.300000000003</v>
      </c>
      <c r="J101" s="486">
        <f t="shared" si="14"/>
        <v>75063.8</v>
      </c>
      <c r="K101" s="451">
        <f t="shared" si="19"/>
        <v>30.8</v>
      </c>
      <c r="L101" s="88">
        <f t="shared" si="19"/>
        <v>19.600000000000001</v>
      </c>
      <c r="M101" s="88">
        <f t="shared" si="19"/>
        <v>697.5</v>
      </c>
      <c r="N101" s="88">
        <f t="shared" si="15"/>
        <v>50.400000000000006</v>
      </c>
      <c r="O101" s="88">
        <f t="shared" si="16"/>
        <v>697.5</v>
      </c>
      <c r="P101" s="88">
        <f t="shared" si="17"/>
        <v>747.9</v>
      </c>
      <c r="Q101" s="31"/>
    </row>
    <row r="102" spans="1:17" ht="15.75" customHeight="1">
      <c r="A102" s="31"/>
      <c r="B102" s="923"/>
      <c r="C102" s="812"/>
      <c r="D102" s="19" t="s">
        <v>263</v>
      </c>
      <c r="E102" s="22">
        <f>SUM(E97:E101)</f>
        <v>58109.3</v>
      </c>
      <c r="F102" s="22">
        <f>SUM(F97:F101)</f>
        <v>42481.399999999994</v>
      </c>
      <c r="G102" s="22">
        <f>SUM(G97:G101)</f>
        <v>25221.500000000004</v>
      </c>
      <c r="H102" s="22">
        <f t="shared" si="12"/>
        <v>100590.7</v>
      </c>
      <c r="I102" s="22">
        <f t="shared" si="13"/>
        <v>25221.500000000004</v>
      </c>
      <c r="J102" s="23">
        <f t="shared" si="14"/>
        <v>125812.2</v>
      </c>
      <c r="K102" s="24">
        <f>SUM(K97:K101)</f>
        <v>2219.2000000000003</v>
      </c>
      <c r="L102" s="22">
        <f>SUM(L97:L101)</f>
        <v>282.70000000000005</v>
      </c>
      <c r="M102" s="22">
        <f>SUM(M97:M101)</f>
        <v>708.5</v>
      </c>
      <c r="N102" s="22">
        <f t="shared" si="15"/>
        <v>2501.9000000000005</v>
      </c>
      <c r="O102" s="22">
        <f t="shared" si="16"/>
        <v>708.5</v>
      </c>
      <c r="P102" s="22">
        <f t="shared" si="17"/>
        <v>3210.4000000000005</v>
      </c>
      <c r="Q102" s="31"/>
    </row>
    <row r="103" spans="1:17" ht="20.149999999999999" customHeight="1">
      <c r="A103" s="31"/>
      <c r="B103" s="845" t="s">
        <v>371</v>
      </c>
      <c r="C103" s="845"/>
      <c r="D103" s="845"/>
      <c r="E103" s="845"/>
      <c r="F103" s="47"/>
      <c r="G103" s="47"/>
      <c r="H103" s="47"/>
      <c r="I103" s="47"/>
      <c r="J103" s="47"/>
      <c r="K103" s="47"/>
      <c r="L103" s="47"/>
      <c r="M103" s="47"/>
      <c r="N103" s="47"/>
      <c r="O103" s="47"/>
      <c r="P103" s="47"/>
      <c r="Q103" s="36"/>
    </row>
    <row r="104" spans="1:17" ht="35.9" customHeight="1">
      <c r="A104" s="31"/>
      <c r="B104" s="822" t="s">
        <v>922</v>
      </c>
      <c r="C104" s="822"/>
      <c r="D104" s="822"/>
      <c r="E104" s="822"/>
      <c r="F104" s="822"/>
      <c r="G104" s="822"/>
      <c r="H104" s="822"/>
      <c r="I104" s="822"/>
      <c r="J104" s="822"/>
      <c r="K104" s="822"/>
      <c r="L104" s="822"/>
      <c r="M104" s="822"/>
      <c r="N104" s="822"/>
      <c r="O104" s="31"/>
      <c r="P104" s="31"/>
      <c r="Q104" s="36"/>
    </row>
    <row r="105" spans="1:17" ht="15" customHeight="1">
      <c r="B105" s="36"/>
      <c r="C105" s="36"/>
      <c r="D105" s="36"/>
      <c r="E105" s="36"/>
      <c r="F105" s="36"/>
      <c r="G105" s="36"/>
      <c r="H105" s="36"/>
      <c r="I105" s="36"/>
      <c r="J105" s="36"/>
      <c r="K105" s="36"/>
      <c r="L105" s="36"/>
      <c r="M105" s="36"/>
      <c r="N105" s="36"/>
      <c r="O105" s="36"/>
      <c r="P105" s="36"/>
      <c r="Q105" s="36"/>
    </row>
    <row r="106" spans="1:17" ht="15" customHeight="1">
      <c r="B106" s="36"/>
      <c r="C106" s="36"/>
      <c r="D106" s="36"/>
      <c r="E106" s="36"/>
      <c r="F106" s="36"/>
      <c r="G106" s="36"/>
      <c r="H106" s="36"/>
      <c r="I106" s="36"/>
      <c r="J106" s="36"/>
      <c r="K106" s="36"/>
      <c r="L106" s="36"/>
      <c r="M106" s="36"/>
      <c r="N106" s="36"/>
      <c r="O106" s="36"/>
      <c r="P106" s="36"/>
      <c r="Q106" s="36"/>
    </row>
    <row r="107" spans="1:17" ht="15" customHeight="1">
      <c r="B107" s="380" t="s">
        <v>923</v>
      </c>
      <c r="C107" s="380"/>
      <c r="D107" s="380"/>
      <c r="E107" s="380"/>
      <c r="F107" s="380"/>
      <c r="G107" s="380"/>
      <c r="H107" s="380"/>
      <c r="I107" s="380"/>
      <c r="J107" s="36"/>
      <c r="K107" s="36"/>
      <c r="L107" s="36"/>
      <c r="M107" s="36"/>
      <c r="N107" s="36"/>
      <c r="O107" s="36"/>
      <c r="P107" s="36"/>
      <c r="Q107" s="36"/>
    </row>
    <row r="108" spans="1:17" ht="15" customHeight="1">
      <c r="B108" s="36"/>
      <c r="C108" s="36"/>
      <c r="D108" s="36"/>
      <c r="E108" s="36"/>
      <c r="F108" s="36"/>
      <c r="G108" s="36"/>
      <c r="H108" s="36"/>
      <c r="I108" s="36"/>
      <c r="J108" s="36"/>
      <c r="K108" s="36"/>
      <c r="L108" s="36"/>
      <c r="M108" s="36"/>
      <c r="N108" s="36"/>
      <c r="O108" s="36"/>
      <c r="P108" s="36"/>
      <c r="Q108" s="36"/>
    </row>
    <row r="109" spans="1:17" ht="15" customHeight="1">
      <c r="B109" s="36"/>
      <c r="C109" s="36"/>
      <c r="D109" s="36"/>
      <c r="E109" s="36"/>
      <c r="F109" s="36"/>
      <c r="G109" s="36"/>
      <c r="H109" s="36"/>
      <c r="I109" s="36"/>
      <c r="J109" s="36"/>
      <c r="K109" s="36"/>
      <c r="L109" s="36"/>
      <c r="M109" s="36"/>
      <c r="N109" s="36"/>
      <c r="O109" s="36"/>
      <c r="P109" s="36"/>
      <c r="Q109" s="36"/>
    </row>
    <row r="110" spans="1:17" ht="15" customHeight="1">
      <c r="B110" s="854" t="s">
        <v>924</v>
      </c>
      <c r="C110" s="854"/>
      <c r="D110" s="854"/>
      <c r="E110" s="292" t="s">
        <v>118</v>
      </c>
      <c r="F110" s="292" t="s">
        <v>119</v>
      </c>
      <c r="G110" s="292" t="s">
        <v>120</v>
      </c>
      <c r="H110" s="292" t="s">
        <v>121</v>
      </c>
      <c r="I110" s="292" t="s">
        <v>122</v>
      </c>
      <c r="J110" s="36"/>
      <c r="K110" s="36"/>
      <c r="L110" s="36"/>
      <c r="M110" s="36"/>
      <c r="N110" s="36"/>
      <c r="O110" s="36"/>
      <c r="P110" s="36"/>
      <c r="Q110" s="36"/>
    </row>
    <row r="111" spans="1:17" ht="29.15" customHeight="1">
      <c r="B111" s="945" t="s">
        <v>1258</v>
      </c>
      <c r="C111" s="945"/>
      <c r="D111" s="945"/>
      <c r="E111" s="208">
        <v>0</v>
      </c>
      <c r="F111" s="390">
        <v>0</v>
      </c>
      <c r="G111" s="390">
        <v>0</v>
      </c>
      <c r="H111" s="390">
        <v>0</v>
      </c>
      <c r="I111" s="390">
        <v>0</v>
      </c>
      <c r="J111" s="36"/>
      <c r="K111" s="36"/>
      <c r="L111" s="36"/>
      <c r="M111" s="36"/>
      <c r="N111" s="36"/>
      <c r="O111" s="36"/>
      <c r="P111" s="36"/>
      <c r="Q111" s="36"/>
    </row>
    <row r="112" spans="1:17" ht="6.65" customHeight="1">
      <c r="B112" s="355"/>
      <c r="C112" s="355"/>
      <c r="D112" s="355"/>
      <c r="E112" s="355"/>
      <c r="F112" s="355"/>
      <c r="G112" s="355"/>
      <c r="H112" s="355"/>
      <c r="I112" s="355"/>
      <c r="J112" s="36"/>
      <c r="K112" s="36"/>
      <c r="L112" s="36"/>
      <c r="M112" s="36"/>
      <c r="N112" s="36"/>
      <c r="O112" s="36"/>
      <c r="P112" s="36"/>
      <c r="Q112" s="36"/>
    </row>
    <row r="113" spans="2:17" ht="35.9" customHeight="1">
      <c r="B113" s="822" t="s">
        <v>925</v>
      </c>
      <c r="C113" s="822"/>
      <c r="D113" s="822"/>
      <c r="E113" s="822"/>
      <c r="F113" s="822"/>
      <c r="G113" s="822"/>
      <c r="H113" s="822"/>
      <c r="I113" s="826"/>
      <c r="J113" s="36"/>
      <c r="K113" s="36"/>
      <c r="L113" s="36"/>
      <c r="M113" s="36"/>
      <c r="N113" s="36"/>
      <c r="O113" s="36"/>
      <c r="P113" s="36"/>
      <c r="Q113" s="36"/>
    </row>
    <row r="114" spans="2:17" ht="15" customHeight="1">
      <c r="B114" s="36"/>
      <c r="C114" s="36"/>
      <c r="D114" s="36"/>
      <c r="E114" s="36"/>
      <c r="F114" s="36"/>
      <c r="G114" s="36"/>
      <c r="H114" s="36"/>
      <c r="I114" s="36"/>
      <c r="J114" s="36"/>
      <c r="K114" s="36"/>
      <c r="L114" s="36"/>
      <c r="M114" s="36"/>
      <c r="N114" s="36"/>
      <c r="O114" s="36"/>
      <c r="P114" s="36"/>
      <c r="Q114" s="36"/>
    </row>
    <row r="115" spans="2:17" ht="15" customHeight="1">
      <c r="B115" s="36"/>
      <c r="C115" s="36"/>
      <c r="D115" s="36"/>
      <c r="E115" s="36"/>
      <c r="F115" s="36"/>
      <c r="G115" s="36"/>
      <c r="H115" s="36"/>
      <c r="I115" s="36"/>
      <c r="J115" s="36"/>
      <c r="K115" s="36"/>
      <c r="L115" s="36"/>
      <c r="M115" s="36"/>
      <c r="N115" s="36"/>
      <c r="O115" s="36"/>
      <c r="P115" s="36"/>
      <c r="Q115" s="36"/>
    </row>
    <row r="116" spans="2:17" ht="15" customHeight="1">
      <c r="B116" s="380" t="s">
        <v>926</v>
      </c>
      <c r="C116" s="380"/>
      <c r="D116" s="380"/>
      <c r="E116" s="380"/>
      <c r="F116" s="380"/>
      <c r="G116" s="36"/>
      <c r="H116" s="36"/>
      <c r="I116" s="36"/>
      <c r="J116" s="36"/>
      <c r="K116" s="36"/>
      <c r="L116" s="36"/>
      <c r="M116" s="36"/>
      <c r="N116" s="36"/>
      <c r="O116" s="36"/>
      <c r="P116" s="36"/>
      <c r="Q116" s="36"/>
    </row>
    <row r="117" spans="2:17" ht="15" customHeight="1">
      <c r="B117" s="36"/>
      <c r="C117" s="36"/>
      <c r="D117" s="36"/>
      <c r="E117" s="36"/>
      <c r="F117" s="36"/>
      <c r="G117" s="36"/>
      <c r="H117" s="36"/>
      <c r="I117" s="36"/>
      <c r="J117" s="36"/>
      <c r="K117" s="36"/>
      <c r="L117" s="36"/>
      <c r="M117" s="36"/>
      <c r="N117" s="36"/>
      <c r="O117" s="36"/>
      <c r="P117" s="36"/>
      <c r="Q117" s="36"/>
    </row>
    <row r="118" spans="2:17" ht="15" customHeight="1">
      <c r="B118" s="36"/>
      <c r="C118" s="36"/>
      <c r="D118" s="36"/>
      <c r="E118" s="36"/>
      <c r="F118" s="36"/>
      <c r="G118" s="36"/>
      <c r="H118" s="36"/>
      <c r="I118" s="36"/>
      <c r="J118" s="36"/>
      <c r="K118" s="36"/>
      <c r="L118" s="36"/>
      <c r="M118" s="36"/>
      <c r="N118" s="36"/>
      <c r="O118" s="36"/>
      <c r="P118" s="36"/>
      <c r="Q118" s="36"/>
    </row>
    <row r="119" spans="2:17" ht="15.75" customHeight="1">
      <c r="B119" s="854" t="s">
        <v>927</v>
      </c>
      <c r="C119" s="854"/>
      <c r="D119" s="854" t="s">
        <v>218</v>
      </c>
      <c r="E119" s="854"/>
      <c r="F119" s="854"/>
      <c r="G119" s="854"/>
      <c r="H119" s="892"/>
      <c r="I119" s="892"/>
      <c r="J119" s="36"/>
      <c r="K119" s="36"/>
      <c r="L119" s="36"/>
      <c r="M119" s="36"/>
      <c r="N119" s="36"/>
      <c r="O119" s="36"/>
      <c r="P119" s="36"/>
      <c r="Q119" s="36"/>
    </row>
    <row r="120" spans="2:17" ht="15.75" customHeight="1">
      <c r="B120" s="785" t="s">
        <v>219</v>
      </c>
      <c r="C120" s="785"/>
      <c r="D120" s="946"/>
      <c r="E120" s="946"/>
      <c r="F120" s="946"/>
      <c r="G120" s="946"/>
      <c r="H120" s="946"/>
      <c r="I120" s="946"/>
      <c r="J120" s="36"/>
      <c r="K120" s="36"/>
      <c r="L120" s="36"/>
      <c r="M120" s="36"/>
      <c r="N120" s="36"/>
      <c r="O120" s="36"/>
      <c r="P120" s="36"/>
      <c r="Q120" s="36"/>
    </row>
    <row r="121" spans="2:17" ht="69" customHeight="1">
      <c r="B121" s="808" t="s">
        <v>928</v>
      </c>
      <c r="C121" s="808"/>
      <c r="D121" s="808" t="s">
        <v>929</v>
      </c>
      <c r="E121" s="808"/>
      <c r="F121" s="808"/>
      <c r="G121" s="808"/>
      <c r="H121" s="808"/>
      <c r="I121" s="808"/>
      <c r="J121" s="36"/>
      <c r="K121" s="36"/>
      <c r="L121" s="36"/>
      <c r="M121" s="36"/>
      <c r="N121" s="36"/>
      <c r="O121" s="36"/>
      <c r="P121" s="36"/>
      <c r="Q121" s="36"/>
    </row>
    <row r="122" spans="2:17" ht="14.15" customHeight="1">
      <c r="B122" s="786" t="s">
        <v>888</v>
      </c>
      <c r="C122" s="786"/>
      <c r="D122" s="947"/>
      <c r="E122" s="947"/>
      <c r="F122" s="947"/>
      <c r="G122" s="947"/>
      <c r="H122" s="947"/>
      <c r="I122" s="947"/>
      <c r="J122" s="36"/>
      <c r="K122" s="36"/>
      <c r="L122" s="36"/>
      <c r="M122" s="36"/>
      <c r="N122" s="36"/>
      <c r="O122" s="36"/>
      <c r="P122" s="36"/>
      <c r="Q122" s="36"/>
    </row>
    <row r="123" spans="2:17" ht="85.5" customHeight="1">
      <c r="B123" s="808" t="s">
        <v>888</v>
      </c>
      <c r="C123" s="808"/>
      <c r="D123" s="808" t="s">
        <v>930</v>
      </c>
      <c r="E123" s="808"/>
      <c r="F123" s="808"/>
      <c r="G123" s="808"/>
      <c r="H123" s="808"/>
      <c r="I123" s="808"/>
      <c r="J123" s="36"/>
      <c r="K123" s="36"/>
      <c r="L123" s="36"/>
      <c r="M123" s="36"/>
      <c r="N123" s="36"/>
      <c r="O123" s="36"/>
      <c r="P123" s="36"/>
      <c r="Q123" s="36"/>
    </row>
    <row r="124" spans="2:17" ht="99" customHeight="1">
      <c r="B124" s="808" t="s">
        <v>931</v>
      </c>
      <c r="C124" s="808"/>
      <c r="D124" s="808" t="s">
        <v>932</v>
      </c>
      <c r="E124" s="808"/>
      <c r="F124" s="808"/>
      <c r="G124" s="808"/>
      <c r="H124" s="808"/>
      <c r="I124" s="808"/>
      <c r="J124" s="36"/>
      <c r="K124" s="36"/>
      <c r="L124" s="36"/>
      <c r="M124" s="36"/>
      <c r="N124" s="36"/>
      <c r="O124" s="36"/>
      <c r="P124" s="36"/>
      <c r="Q124" s="36"/>
    </row>
    <row r="125" spans="2:17" ht="112.5" customHeight="1">
      <c r="B125" s="808" t="s">
        <v>933</v>
      </c>
      <c r="C125" s="808"/>
      <c r="D125" s="808" t="s">
        <v>934</v>
      </c>
      <c r="E125" s="808"/>
      <c r="F125" s="808"/>
      <c r="G125" s="808"/>
      <c r="H125" s="808"/>
      <c r="I125" s="808"/>
      <c r="J125" s="36"/>
      <c r="K125" s="36"/>
      <c r="L125" s="36"/>
      <c r="M125" s="36"/>
      <c r="N125" s="36"/>
      <c r="O125" s="36"/>
      <c r="P125" s="36"/>
      <c r="Q125" s="36"/>
    </row>
    <row r="126" spans="2:17" ht="69.75" customHeight="1">
      <c r="B126" s="808" t="s">
        <v>891</v>
      </c>
      <c r="C126" s="808"/>
      <c r="D126" s="808" t="s">
        <v>935</v>
      </c>
      <c r="E126" s="808"/>
      <c r="F126" s="808"/>
      <c r="G126" s="808"/>
      <c r="H126" s="808"/>
      <c r="I126" s="808"/>
      <c r="J126" s="36"/>
      <c r="K126" s="36"/>
      <c r="L126" s="36"/>
      <c r="M126" s="36"/>
      <c r="N126" s="36"/>
      <c r="O126" s="36"/>
      <c r="P126" s="36"/>
      <c r="Q126" s="36"/>
    </row>
    <row r="127" spans="2:17" ht="38.25" customHeight="1">
      <c r="B127" s="808" t="s">
        <v>892</v>
      </c>
      <c r="C127" s="808"/>
      <c r="D127" s="808" t="s">
        <v>936</v>
      </c>
      <c r="E127" s="808"/>
      <c r="F127" s="808"/>
      <c r="G127" s="808"/>
      <c r="H127" s="808"/>
      <c r="I127" s="808"/>
      <c r="J127" s="36"/>
      <c r="K127" s="36"/>
      <c r="L127" s="36"/>
      <c r="M127" s="36"/>
      <c r="N127" s="36"/>
      <c r="O127" s="36"/>
      <c r="P127" s="36"/>
      <c r="Q127" s="36"/>
    </row>
    <row r="128" spans="2:17" ht="49.5" customHeight="1">
      <c r="B128" s="808" t="s">
        <v>893</v>
      </c>
      <c r="C128" s="808"/>
      <c r="D128" s="808" t="s">
        <v>937</v>
      </c>
      <c r="E128" s="808"/>
      <c r="F128" s="808"/>
      <c r="G128" s="808"/>
      <c r="H128" s="808"/>
      <c r="I128" s="808"/>
      <c r="J128" s="36"/>
      <c r="K128" s="36"/>
      <c r="L128" s="36"/>
      <c r="M128" s="36"/>
      <c r="N128" s="36"/>
      <c r="O128" s="36"/>
      <c r="P128" s="36"/>
      <c r="Q128" s="36"/>
    </row>
    <row r="129" spans="2:17" ht="22.5" customHeight="1">
      <c r="B129" s="808" t="s">
        <v>894</v>
      </c>
      <c r="C129" s="808"/>
      <c r="D129" s="808" t="s">
        <v>938</v>
      </c>
      <c r="E129" s="808"/>
      <c r="F129" s="808"/>
      <c r="G129" s="808"/>
      <c r="H129" s="808"/>
      <c r="I129" s="808"/>
      <c r="J129" s="36"/>
      <c r="K129" s="36"/>
      <c r="L129" s="36"/>
      <c r="M129" s="36"/>
      <c r="N129" s="36"/>
      <c r="O129" s="36"/>
      <c r="P129" s="36"/>
      <c r="Q129" s="36"/>
    </row>
    <row r="130" spans="2:17" ht="49.5" customHeight="1">
      <c r="B130" s="808" t="s">
        <v>895</v>
      </c>
      <c r="C130" s="808"/>
      <c r="D130" s="808" t="s">
        <v>939</v>
      </c>
      <c r="E130" s="808"/>
      <c r="F130" s="808"/>
      <c r="G130" s="808"/>
      <c r="H130" s="808"/>
      <c r="I130" s="808"/>
      <c r="J130" s="36"/>
      <c r="K130" s="36"/>
      <c r="L130" s="36"/>
      <c r="M130" s="36"/>
      <c r="N130" s="36"/>
      <c r="O130" s="36"/>
      <c r="P130" s="36"/>
      <c r="Q130" s="36"/>
    </row>
    <row r="131" spans="2:17" ht="14.15" customHeight="1">
      <c r="B131" s="786" t="s">
        <v>896</v>
      </c>
      <c r="C131" s="786"/>
      <c r="D131" s="947"/>
      <c r="E131" s="947"/>
      <c r="F131" s="947"/>
      <c r="G131" s="947"/>
      <c r="H131" s="947"/>
      <c r="I131" s="947"/>
      <c r="J131" s="36"/>
      <c r="K131" s="36"/>
      <c r="L131" s="36"/>
      <c r="M131" s="36"/>
      <c r="N131" s="36"/>
      <c r="O131" s="36"/>
      <c r="P131" s="36"/>
      <c r="Q131" s="36"/>
    </row>
    <row r="132" spans="2:17" ht="14.15" customHeight="1">
      <c r="B132" s="808" t="s">
        <v>896</v>
      </c>
      <c r="C132" s="808"/>
      <c r="D132" s="814" t="s">
        <v>940</v>
      </c>
      <c r="E132" s="814"/>
      <c r="F132" s="814"/>
      <c r="G132" s="814"/>
      <c r="H132" s="814"/>
      <c r="I132" s="814"/>
      <c r="J132" s="36"/>
      <c r="K132" s="36"/>
      <c r="L132" s="36"/>
      <c r="M132" s="36"/>
      <c r="N132" s="36"/>
      <c r="O132" s="36"/>
      <c r="P132" s="36"/>
      <c r="Q132" s="36"/>
    </row>
    <row r="133" spans="2:17" ht="14.15" customHeight="1">
      <c r="B133" s="808" t="s">
        <v>913</v>
      </c>
      <c r="C133" s="808"/>
      <c r="D133" s="792"/>
      <c r="E133" s="792"/>
      <c r="F133" s="792"/>
      <c r="G133" s="792"/>
      <c r="H133" s="783"/>
      <c r="I133" s="783"/>
      <c r="J133" s="36"/>
      <c r="K133" s="36"/>
      <c r="L133" s="36"/>
      <c r="M133" s="36"/>
      <c r="N133" s="36"/>
      <c r="O133" s="36"/>
      <c r="P133" s="36"/>
      <c r="Q133" s="36"/>
    </row>
    <row r="134" spans="2:17" ht="14.15" customHeight="1">
      <c r="B134" s="808" t="s">
        <v>898</v>
      </c>
      <c r="C134" s="808"/>
      <c r="D134" s="792"/>
      <c r="E134" s="792"/>
      <c r="F134" s="792"/>
      <c r="G134" s="792"/>
      <c r="H134" s="783"/>
      <c r="I134" s="783"/>
      <c r="J134" s="36"/>
      <c r="K134" s="36"/>
      <c r="L134" s="36"/>
      <c r="M134" s="36"/>
      <c r="N134" s="36"/>
      <c r="O134" s="36"/>
      <c r="P134" s="36"/>
      <c r="Q134" s="36"/>
    </row>
    <row r="135" spans="2:17" ht="14.15" customHeight="1">
      <c r="B135" s="808" t="s">
        <v>899</v>
      </c>
      <c r="C135" s="808"/>
      <c r="D135" s="815"/>
      <c r="E135" s="815"/>
      <c r="F135" s="815"/>
      <c r="G135" s="815"/>
      <c r="H135" s="783"/>
      <c r="I135" s="783"/>
      <c r="J135" s="36"/>
      <c r="K135" s="36"/>
      <c r="L135" s="36"/>
      <c r="M135" s="36"/>
      <c r="N135" s="36"/>
      <c r="O135" s="36"/>
      <c r="P135" s="36"/>
      <c r="Q135" s="36"/>
    </row>
    <row r="136" spans="2:17" ht="14.15" customHeight="1">
      <c r="B136" s="786" t="s">
        <v>900</v>
      </c>
      <c r="C136" s="786"/>
      <c r="D136" s="947"/>
      <c r="E136" s="947"/>
      <c r="F136" s="947"/>
      <c r="G136" s="947"/>
      <c r="H136" s="947"/>
      <c r="I136" s="947"/>
      <c r="J136" s="36"/>
      <c r="K136" s="36"/>
      <c r="L136" s="36"/>
      <c r="M136" s="36"/>
      <c r="N136" s="36"/>
      <c r="O136" s="36"/>
      <c r="P136" s="36"/>
      <c r="Q136" s="36"/>
    </row>
    <row r="137" spans="2:17" ht="14.15" customHeight="1">
      <c r="B137" s="808" t="s">
        <v>900</v>
      </c>
      <c r="C137" s="808"/>
      <c r="D137" s="808" t="s">
        <v>941</v>
      </c>
      <c r="E137" s="808"/>
      <c r="F137" s="808"/>
      <c r="G137" s="808"/>
      <c r="H137" s="808"/>
      <c r="I137" s="808"/>
      <c r="J137" s="36"/>
      <c r="K137" s="36"/>
      <c r="L137" s="36"/>
      <c r="M137" s="36"/>
      <c r="N137" s="36"/>
      <c r="O137" s="36"/>
      <c r="P137" s="36"/>
      <c r="Q137" s="36"/>
    </row>
    <row r="138" spans="2:17" ht="26.25" customHeight="1">
      <c r="B138" s="808" t="s">
        <v>901</v>
      </c>
      <c r="C138" s="808"/>
      <c r="D138" s="808" t="s">
        <v>942</v>
      </c>
      <c r="E138" s="808"/>
      <c r="F138" s="808"/>
      <c r="G138" s="808"/>
      <c r="H138" s="808"/>
      <c r="I138" s="808"/>
      <c r="J138" s="36"/>
      <c r="K138" s="36"/>
      <c r="L138" s="36"/>
      <c r="M138" s="36"/>
      <c r="N138" s="36"/>
      <c r="O138" s="36"/>
      <c r="P138" s="36"/>
      <c r="Q138" s="36"/>
    </row>
    <row r="139" spans="2:17" ht="30.75" customHeight="1">
      <c r="B139" s="808" t="s">
        <v>943</v>
      </c>
      <c r="C139" s="808"/>
      <c r="D139" s="808" t="s">
        <v>944</v>
      </c>
      <c r="E139" s="808"/>
      <c r="F139" s="808"/>
      <c r="G139" s="808"/>
      <c r="H139" s="808"/>
      <c r="I139" s="808"/>
      <c r="J139" s="36"/>
      <c r="K139" s="36"/>
      <c r="L139" s="36"/>
      <c r="M139" s="36"/>
      <c r="N139" s="36"/>
      <c r="O139" s="36"/>
      <c r="P139" s="36"/>
      <c r="Q139" s="36"/>
    </row>
    <row r="140" spans="2:17" ht="14.15" customHeight="1">
      <c r="B140" s="786" t="s">
        <v>945</v>
      </c>
      <c r="C140" s="786"/>
      <c r="D140" s="786"/>
      <c r="E140" s="786"/>
      <c r="F140" s="786"/>
      <c r="G140" s="786"/>
      <c r="H140" s="786"/>
      <c r="I140" s="786"/>
      <c r="J140" s="36"/>
      <c r="K140" s="36"/>
      <c r="L140" s="36"/>
      <c r="M140" s="36"/>
      <c r="N140" s="36"/>
      <c r="O140" s="36"/>
      <c r="P140" s="36"/>
      <c r="Q140" s="36"/>
    </row>
    <row r="141" spans="2:17" ht="27.65" customHeight="1">
      <c r="B141" s="808" t="s">
        <v>906</v>
      </c>
      <c r="C141" s="808"/>
      <c r="D141" s="808" t="s">
        <v>946</v>
      </c>
      <c r="E141" s="808"/>
      <c r="F141" s="808"/>
      <c r="G141" s="808"/>
      <c r="H141" s="808"/>
      <c r="I141" s="808"/>
      <c r="J141" s="36"/>
      <c r="K141" s="36"/>
      <c r="L141" s="36"/>
      <c r="M141" s="36"/>
      <c r="N141" s="36"/>
      <c r="O141" s="36"/>
      <c r="P141" s="36"/>
      <c r="Q141" s="36"/>
    </row>
    <row r="142" spans="2:17" ht="27.65" customHeight="1">
      <c r="B142" s="808" t="s">
        <v>907</v>
      </c>
      <c r="C142" s="808"/>
      <c r="D142" s="808" t="s">
        <v>947</v>
      </c>
      <c r="E142" s="808"/>
      <c r="F142" s="808"/>
      <c r="G142" s="808"/>
      <c r="H142" s="808"/>
      <c r="I142" s="808"/>
      <c r="J142" s="36"/>
      <c r="K142" s="36"/>
      <c r="L142" s="36"/>
      <c r="M142" s="36"/>
      <c r="N142" s="36"/>
      <c r="O142" s="36"/>
      <c r="P142" s="36"/>
      <c r="Q142" s="36"/>
    </row>
    <row r="143" spans="2:17" ht="14.15" customHeight="1">
      <c r="B143" s="808" t="s">
        <v>908</v>
      </c>
      <c r="C143" s="808"/>
      <c r="D143" s="808" t="s">
        <v>948</v>
      </c>
      <c r="E143" s="808"/>
      <c r="F143" s="808"/>
      <c r="G143" s="808"/>
      <c r="H143" s="808"/>
      <c r="I143" s="808"/>
      <c r="J143" s="36"/>
      <c r="K143" s="36"/>
      <c r="L143" s="36"/>
      <c r="M143" s="36"/>
      <c r="N143" s="36"/>
      <c r="O143" s="36"/>
      <c r="P143" s="36"/>
      <c r="Q143" s="36"/>
    </row>
    <row r="144" spans="2:17" ht="27.65" customHeight="1">
      <c r="B144" s="808" t="s">
        <v>909</v>
      </c>
      <c r="C144" s="808"/>
      <c r="D144" s="808" t="s">
        <v>949</v>
      </c>
      <c r="E144" s="808"/>
      <c r="F144" s="808"/>
      <c r="G144" s="808"/>
      <c r="H144" s="808"/>
      <c r="I144" s="808"/>
      <c r="J144" s="36"/>
      <c r="K144" s="36"/>
      <c r="L144" s="36"/>
      <c r="M144" s="36"/>
      <c r="N144" s="36"/>
      <c r="O144" s="36"/>
      <c r="P144" s="36"/>
      <c r="Q144" s="36"/>
    </row>
    <row r="145" spans="2:17" ht="27.65" customHeight="1">
      <c r="B145" s="808" t="s">
        <v>440</v>
      </c>
      <c r="C145" s="808"/>
      <c r="D145" s="808" t="s">
        <v>950</v>
      </c>
      <c r="E145" s="808"/>
      <c r="F145" s="808"/>
      <c r="G145" s="808"/>
      <c r="H145" s="808"/>
      <c r="I145" s="808"/>
      <c r="J145" s="36"/>
      <c r="K145" s="36"/>
      <c r="L145" s="36"/>
      <c r="M145" s="36"/>
      <c r="N145" s="36"/>
      <c r="O145" s="36"/>
      <c r="P145" s="36"/>
      <c r="Q145" s="36"/>
    </row>
    <row r="146" spans="2:17" ht="14.15" customHeight="1">
      <c r="B146" s="786" t="s">
        <v>951</v>
      </c>
      <c r="C146" s="786"/>
      <c r="D146" s="947"/>
      <c r="E146" s="947"/>
      <c r="F146" s="947"/>
      <c r="G146" s="947"/>
      <c r="H146" s="947"/>
      <c r="I146" s="947"/>
      <c r="J146" s="36"/>
      <c r="K146" s="36"/>
      <c r="L146" s="36"/>
      <c r="M146" s="36"/>
      <c r="N146" s="36"/>
      <c r="O146" s="36"/>
      <c r="P146" s="36"/>
      <c r="Q146" s="36"/>
    </row>
    <row r="147" spans="2:17" ht="105" customHeight="1">
      <c r="B147" s="808" t="s">
        <v>952</v>
      </c>
      <c r="C147" s="808"/>
      <c r="D147" s="808" t="s">
        <v>953</v>
      </c>
      <c r="E147" s="808"/>
      <c r="F147" s="808"/>
      <c r="G147" s="808"/>
      <c r="H147" s="808"/>
      <c r="I147" s="808"/>
      <c r="J147" s="36"/>
      <c r="K147" s="36"/>
      <c r="L147" s="36"/>
      <c r="M147" s="36"/>
      <c r="N147" s="36"/>
      <c r="O147" s="36"/>
      <c r="P147" s="36"/>
      <c r="Q147" s="36"/>
    </row>
    <row r="148" spans="2:17" ht="17.25" customHeight="1">
      <c r="B148" s="808" t="s">
        <v>954</v>
      </c>
      <c r="C148" s="808"/>
      <c r="D148" s="808" t="s">
        <v>955</v>
      </c>
      <c r="E148" s="808"/>
      <c r="F148" s="808"/>
      <c r="G148" s="808"/>
      <c r="H148" s="808"/>
      <c r="I148" s="808"/>
      <c r="J148" s="36"/>
      <c r="K148" s="36"/>
      <c r="L148" s="36"/>
      <c r="M148" s="36"/>
      <c r="N148" s="36"/>
      <c r="O148" s="36"/>
      <c r="P148" s="36"/>
      <c r="Q148" s="36"/>
    </row>
    <row r="149" spans="2:17" ht="76.5" customHeight="1">
      <c r="B149" s="810" t="s">
        <v>956</v>
      </c>
      <c r="C149" s="810"/>
      <c r="D149" s="810" t="s">
        <v>957</v>
      </c>
      <c r="E149" s="810"/>
      <c r="F149" s="810"/>
      <c r="G149" s="810"/>
      <c r="H149" s="810"/>
      <c r="I149" s="810"/>
      <c r="J149" s="36"/>
      <c r="K149" s="36"/>
      <c r="L149" s="36"/>
      <c r="M149" s="36"/>
      <c r="N149" s="36"/>
      <c r="O149" s="36"/>
      <c r="P149" s="36"/>
      <c r="Q149" s="36"/>
    </row>
    <row r="150" spans="2:17" ht="15" customHeight="1">
      <c r="B150" s="355"/>
      <c r="C150" s="355"/>
      <c r="D150" s="355"/>
      <c r="E150" s="355"/>
      <c r="F150" s="355"/>
      <c r="G150" s="355"/>
      <c r="H150" s="355"/>
      <c r="I150" s="355"/>
      <c r="J150" s="36"/>
      <c r="K150" s="36"/>
      <c r="L150" s="36"/>
      <c r="M150" s="36"/>
      <c r="N150" s="36"/>
      <c r="O150" s="36"/>
      <c r="P150" s="36"/>
      <c r="Q150" s="36"/>
    </row>
    <row r="151" spans="2:17" ht="15" hidden="1" customHeight="1"/>
    <row r="152" spans="2:17" ht="15" hidden="1" customHeight="1"/>
    <row r="153" spans="2:17" ht="15" hidden="1" customHeight="1"/>
    <row r="154" spans="2:17" ht="15" hidden="1" customHeight="1"/>
    <row r="155" spans="2:17" ht="15" hidden="1" customHeight="1"/>
    <row r="156" spans="2:17" ht="15" hidden="1" customHeight="1"/>
    <row r="157" spans="2:17" ht="15" hidden="1" customHeight="1"/>
    <row r="158" spans="2:17" ht="15" hidden="1" customHeight="1"/>
    <row r="159" spans="2:17" ht="15" hidden="1" customHeight="1"/>
    <row r="160" spans="2:17" ht="15" hidden="1" customHeight="1"/>
    <row r="161" spans="2:17" ht="15" hidden="1" customHeight="1"/>
    <row r="162" spans="2:17" ht="15" hidden="1" customHeight="1"/>
    <row r="163" spans="2:17" ht="15" hidden="1" customHeight="1"/>
    <row r="164" spans="2:17" ht="15" hidden="1" customHeight="1"/>
    <row r="165" spans="2:17" ht="15" hidden="1" customHeight="1"/>
    <row r="166" spans="2:17" ht="15" hidden="1" customHeight="1"/>
    <row r="167" spans="2:17">
      <c r="B167" s="36"/>
      <c r="C167" s="36"/>
      <c r="D167" s="36"/>
      <c r="E167" s="36"/>
      <c r="F167" s="36"/>
      <c r="G167" s="36"/>
      <c r="H167" s="36"/>
      <c r="I167" s="36"/>
      <c r="J167" s="36"/>
      <c r="K167" s="36"/>
      <c r="L167" s="36"/>
      <c r="M167" s="36"/>
      <c r="N167" s="36"/>
      <c r="O167" s="36"/>
      <c r="P167" s="36"/>
      <c r="Q167" s="36"/>
    </row>
    <row r="168" spans="2:17">
      <c r="B168" s="36"/>
      <c r="C168" s="36"/>
      <c r="D168" s="36"/>
      <c r="E168" s="36"/>
      <c r="F168" s="36"/>
      <c r="G168" s="36"/>
      <c r="H168" s="36"/>
      <c r="I168" s="36"/>
      <c r="J168" s="36"/>
      <c r="K168" s="36"/>
      <c r="L168" s="36"/>
      <c r="M168" s="36"/>
      <c r="N168" s="36"/>
      <c r="O168" s="36"/>
      <c r="P168" s="36"/>
      <c r="Q168" s="36"/>
    </row>
  </sheetData>
  <sheetProtection algorithmName="SHA-512" hashValue="+70iim+NJyVvElupQHZtUM9UrmhspORsj5iWdTxnGk06E5PWAdRPuJ/An6OnhJgo1OO68IzPsRXwUDp0o69TaA==" saltValue="YuhbvPQ2MOrvqdaw7LlY2w==" spinCount="100000" sheet="1" objects="1" scenarios="1"/>
  <mergeCells count="130">
    <mergeCell ref="D149:I149"/>
    <mergeCell ref="B149:C149"/>
    <mergeCell ref="B143:C143"/>
    <mergeCell ref="B142:C142"/>
    <mergeCell ref="B145:C145"/>
    <mergeCell ref="B144:C144"/>
    <mergeCell ref="B146:C146"/>
    <mergeCell ref="B147:C147"/>
    <mergeCell ref="B148:C148"/>
    <mergeCell ref="D146:I146"/>
    <mergeCell ref="D147:I147"/>
    <mergeCell ref="D148:I148"/>
    <mergeCell ref="D145:I145"/>
    <mergeCell ref="D144:I144"/>
    <mergeCell ref="D143:I143"/>
    <mergeCell ref="D142:I142"/>
    <mergeCell ref="B137:C137"/>
    <mergeCell ref="B136:C136"/>
    <mergeCell ref="D137:I137"/>
    <mergeCell ref="D136:I136"/>
    <mergeCell ref="D139:I139"/>
    <mergeCell ref="D138:I138"/>
    <mergeCell ref="D141:I141"/>
    <mergeCell ref="B140:I140"/>
    <mergeCell ref="B139:C139"/>
    <mergeCell ref="B138:C138"/>
    <mergeCell ref="B141:C141"/>
    <mergeCell ref="D132:I135"/>
    <mergeCell ref="D131:I131"/>
    <mergeCell ref="D130:I130"/>
    <mergeCell ref="D127:I127"/>
    <mergeCell ref="D126:I126"/>
    <mergeCell ref="D128:I128"/>
    <mergeCell ref="D129:I129"/>
    <mergeCell ref="B127:C127"/>
    <mergeCell ref="B126:C126"/>
    <mergeCell ref="B128:C128"/>
    <mergeCell ref="B129:C129"/>
    <mergeCell ref="B131:C131"/>
    <mergeCell ref="B130:C130"/>
    <mergeCell ref="B133:C133"/>
    <mergeCell ref="B132:C132"/>
    <mergeCell ref="B134:C134"/>
    <mergeCell ref="B135:C135"/>
    <mergeCell ref="B122:C122"/>
    <mergeCell ref="B123:C123"/>
    <mergeCell ref="B125:C125"/>
    <mergeCell ref="B124:C124"/>
    <mergeCell ref="D122:I122"/>
    <mergeCell ref="D123:I123"/>
    <mergeCell ref="D125:I125"/>
    <mergeCell ref="D124:I124"/>
    <mergeCell ref="D121:I121"/>
    <mergeCell ref="B104:N104"/>
    <mergeCell ref="B103:E103"/>
    <mergeCell ref="B111:D111"/>
    <mergeCell ref="B110:D110"/>
    <mergeCell ref="B113:I113"/>
    <mergeCell ref="B119:C119"/>
    <mergeCell ref="B121:C121"/>
    <mergeCell ref="B120:C120"/>
    <mergeCell ref="D120:I120"/>
    <mergeCell ref="D119:I119"/>
    <mergeCell ref="C88:D88"/>
    <mergeCell ref="C87:D87"/>
    <mergeCell ref="E87:J87"/>
    <mergeCell ref="C89:C94"/>
    <mergeCell ref="B88:B95"/>
    <mergeCell ref="C95:D95"/>
    <mergeCell ref="C96:D96"/>
    <mergeCell ref="B96:B102"/>
    <mergeCell ref="C97:C102"/>
    <mergeCell ref="E67:J67"/>
    <mergeCell ref="B68:C68"/>
    <mergeCell ref="C69:C73"/>
    <mergeCell ref="B69:B87"/>
    <mergeCell ref="C74:C79"/>
    <mergeCell ref="K67:P67"/>
    <mergeCell ref="K87:P87"/>
    <mergeCell ref="K86:P86"/>
    <mergeCell ref="K85:P85"/>
    <mergeCell ref="K84:P84"/>
    <mergeCell ref="E85:J85"/>
    <mergeCell ref="E86:J86"/>
    <mergeCell ref="E84:J84"/>
    <mergeCell ref="C80:C83"/>
    <mergeCell ref="C84:D84"/>
    <mergeCell ref="C85:D85"/>
    <mergeCell ref="C86:D86"/>
    <mergeCell ref="C55:D55"/>
    <mergeCell ref="C53:D53"/>
    <mergeCell ref="C52:D52"/>
    <mergeCell ref="B61:M61"/>
    <mergeCell ref="C59:D59"/>
    <mergeCell ref="C58:D58"/>
    <mergeCell ref="C56:D56"/>
    <mergeCell ref="C57:D57"/>
    <mergeCell ref="B55:B57"/>
    <mergeCell ref="B58:B59"/>
    <mergeCell ref="B60:E60"/>
    <mergeCell ref="I25:I26"/>
    <mergeCell ref="I22:I24"/>
    <mergeCell ref="I20:I21"/>
    <mergeCell ref="B33:H33"/>
    <mergeCell ref="B35:C35"/>
    <mergeCell ref="C36:C40"/>
    <mergeCell ref="C41:C46"/>
    <mergeCell ref="B36:B54"/>
    <mergeCell ref="C47:C50"/>
    <mergeCell ref="C51:D51"/>
    <mergeCell ref="C54:D54"/>
    <mergeCell ref="C24:D24"/>
    <mergeCell ref="C23:D23"/>
    <mergeCell ref="C21:D21"/>
    <mergeCell ref="C22:D22"/>
    <mergeCell ref="B22:B24"/>
    <mergeCell ref="B25:B26"/>
    <mergeCell ref="C25:D25"/>
    <mergeCell ref="C26:D26"/>
    <mergeCell ref="B27:E27"/>
    <mergeCell ref="B4:C5"/>
    <mergeCell ref="B8:K8"/>
    <mergeCell ref="B14:D14"/>
    <mergeCell ref="C15:D15"/>
    <mergeCell ref="C16:D16"/>
    <mergeCell ref="B15:B21"/>
    <mergeCell ref="C19:D19"/>
    <mergeCell ref="C20:D20"/>
    <mergeCell ref="C18:D18"/>
    <mergeCell ref="C17:D17"/>
  </mergeCells>
  <pageMargins left="0.75" right="0.75" top="1" bottom="1" header="0.5" footer="0.5"/>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66BF9A"/>
  </sheetPr>
  <dimension ref="A1:AB198"/>
  <sheetViews>
    <sheetView showGridLines="0" showRuler="0" workbookViewId="0"/>
  </sheetViews>
  <sheetFormatPr defaultColWidth="0" defaultRowHeight="12.5" zeroHeight="1"/>
  <cols>
    <col min="1" max="1" width="6.54296875" style="36" customWidth="1"/>
    <col min="2" max="2" width="71.7265625" style="36" customWidth="1"/>
    <col min="3" max="12" width="13.7265625" style="36" customWidth="1"/>
    <col min="13" max="18" width="0" style="36" hidden="1" customWidth="1"/>
    <col min="19" max="28" width="0" style="28" hidden="1" customWidth="1"/>
    <col min="29" max="16384" width="13.7265625" style="28" hidden="1"/>
  </cols>
  <sheetData>
    <row r="1" spans="1:12" s="28" customFormat="1" ht="15" customHeight="1">
      <c r="A1" s="31"/>
      <c r="B1" s="31"/>
      <c r="C1" s="31"/>
      <c r="D1" s="31"/>
      <c r="E1" s="31"/>
      <c r="F1" s="31"/>
      <c r="G1" s="31"/>
      <c r="H1" s="31"/>
      <c r="I1" s="31"/>
      <c r="J1" s="31"/>
      <c r="K1" s="31"/>
      <c r="L1" s="31"/>
    </row>
    <row r="2" spans="1:12" s="28" customFormat="1" ht="74.150000000000006" customHeight="1">
      <c r="A2" s="31"/>
      <c r="B2" s="31"/>
      <c r="C2" s="31"/>
      <c r="D2" s="31"/>
      <c r="E2" s="31"/>
      <c r="F2" s="31"/>
      <c r="G2" s="31"/>
      <c r="H2" s="31"/>
      <c r="I2" s="31"/>
      <c r="J2" s="151"/>
      <c r="K2" s="41" t="s">
        <v>1</v>
      </c>
      <c r="L2" s="31"/>
    </row>
    <row r="3" spans="1:12" s="28" customFormat="1" ht="15" customHeight="1">
      <c r="A3" s="31"/>
      <c r="B3" s="31"/>
      <c r="C3" s="31"/>
      <c r="D3" s="31"/>
      <c r="E3" s="31"/>
      <c r="F3" s="31"/>
      <c r="G3" s="31"/>
      <c r="H3" s="31"/>
      <c r="I3" s="31"/>
      <c r="J3" s="31"/>
      <c r="K3" s="31"/>
      <c r="L3" s="31"/>
    </row>
    <row r="4" spans="1:12" s="28" customFormat="1" ht="15" customHeight="1">
      <c r="A4" s="31"/>
      <c r="B4" s="779" t="s">
        <v>958</v>
      </c>
      <c r="C4" s="779"/>
      <c r="D4" s="779"/>
      <c r="E4" s="779"/>
      <c r="F4" s="779"/>
      <c r="G4" s="779"/>
      <c r="H4" s="779"/>
      <c r="I4" s="779"/>
      <c r="J4" s="779"/>
      <c r="K4" s="779"/>
      <c r="L4" s="779"/>
    </row>
    <row r="5" spans="1:12" s="28" customFormat="1" ht="15" customHeight="1">
      <c r="A5" s="31"/>
      <c r="B5" s="779"/>
      <c r="C5" s="779"/>
      <c r="D5" s="779"/>
      <c r="E5" s="779"/>
      <c r="F5" s="779"/>
      <c r="G5" s="779"/>
      <c r="H5" s="779"/>
      <c r="I5" s="779"/>
      <c r="J5" s="779"/>
      <c r="K5" s="779"/>
      <c r="L5" s="779"/>
    </row>
    <row r="6" spans="1:12" s="28" customFormat="1" ht="15" customHeight="1">
      <c r="A6" s="31"/>
      <c r="B6" s="31"/>
      <c r="C6" s="31"/>
      <c r="D6" s="31"/>
      <c r="E6" s="31"/>
      <c r="F6" s="31"/>
      <c r="G6" s="31"/>
      <c r="H6" s="31"/>
      <c r="I6" s="31"/>
      <c r="J6" s="31"/>
      <c r="K6" s="31"/>
      <c r="L6" s="31"/>
    </row>
    <row r="7" spans="1:12" s="28" customFormat="1" ht="15" customHeight="1">
      <c r="A7" s="31"/>
      <c r="B7" s="31"/>
      <c r="C7" s="31"/>
      <c r="D7" s="31"/>
      <c r="E7" s="31"/>
      <c r="F7" s="31"/>
      <c r="G7" s="31"/>
      <c r="H7" s="31"/>
      <c r="I7" s="31"/>
      <c r="J7" s="31"/>
      <c r="K7" s="31"/>
      <c r="L7" s="31"/>
    </row>
    <row r="8" spans="1:12" s="28" customFormat="1" ht="15" customHeight="1">
      <c r="A8" s="31"/>
      <c r="B8" s="380" t="s">
        <v>959</v>
      </c>
      <c r="C8" s="380"/>
      <c r="D8" s="380"/>
      <c r="E8" s="31"/>
      <c r="F8" s="31"/>
      <c r="G8" s="31"/>
      <c r="H8" s="31"/>
      <c r="I8" s="31"/>
      <c r="J8" s="31"/>
      <c r="K8" s="31"/>
      <c r="L8" s="31"/>
    </row>
    <row r="9" spans="1:12" s="28" customFormat="1" ht="15" customHeight="1">
      <c r="A9" s="36"/>
      <c r="B9" s="36"/>
      <c r="C9" s="36"/>
      <c r="D9" s="36"/>
      <c r="E9" s="36"/>
      <c r="F9" s="36"/>
      <c r="G9" s="36"/>
      <c r="H9" s="36"/>
      <c r="I9" s="36"/>
      <c r="J9" s="36"/>
      <c r="K9" s="36"/>
      <c r="L9" s="36"/>
    </row>
    <row r="10" spans="1:12" s="28" customFormat="1" ht="15" customHeight="1">
      <c r="A10" s="31"/>
      <c r="B10" s="31"/>
      <c r="C10" s="31"/>
      <c r="D10" s="31"/>
      <c r="E10" s="31"/>
      <c r="F10" s="31"/>
      <c r="G10" s="31"/>
      <c r="H10" s="31"/>
      <c r="I10" s="31"/>
      <c r="J10" s="31"/>
      <c r="K10" s="31"/>
      <c r="L10" s="31"/>
    </row>
    <row r="11" spans="1:12" s="28" customFormat="1" ht="15" customHeight="1">
      <c r="A11" s="31"/>
      <c r="B11" s="286" t="s">
        <v>1361</v>
      </c>
      <c r="C11" s="292" t="s">
        <v>118</v>
      </c>
      <c r="D11" s="292" t="s">
        <v>119</v>
      </c>
      <c r="E11" s="292" t="s">
        <v>120</v>
      </c>
      <c r="F11" s="292" t="s">
        <v>121</v>
      </c>
      <c r="G11" s="292" t="s">
        <v>122</v>
      </c>
      <c r="H11" s="31"/>
      <c r="I11" s="31"/>
      <c r="J11" s="31"/>
      <c r="K11" s="31"/>
      <c r="L11" s="31"/>
    </row>
    <row r="12" spans="1:12" s="28" customFormat="1" ht="15" customHeight="1">
      <c r="A12" s="31"/>
      <c r="B12" s="55" t="s">
        <v>960</v>
      </c>
      <c r="C12" s="160">
        <v>30217.200000000001</v>
      </c>
      <c r="D12" s="86">
        <v>37415</v>
      </c>
      <c r="E12" s="86">
        <v>35951</v>
      </c>
      <c r="F12" s="86">
        <v>41442</v>
      </c>
      <c r="G12" s="86">
        <v>39568</v>
      </c>
      <c r="H12" s="31"/>
      <c r="I12" s="31"/>
      <c r="J12" s="31"/>
      <c r="K12" s="31"/>
      <c r="L12" s="31"/>
    </row>
    <row r="13" spans="1:12" s="28" customFormat="1" ht="15" customHeight="1">
      <c r="A13" s="31"/>
      <c r="B13" s="57" t="s">
        <v>1252</v>
      </c>
      <c r="C13" s="162">
        <v>12454</v>
      </c>
      <c r="D13" s="88">
        <v>12783</v>
      </c>
      <c r="E13" s="88">
        <v>9645</v>
      </c>
      <c r="F13" s="88">
        <v>10603</v>
      </c>
      <c r="G13" s="88">
        <v>9687</v>
      </c>
      <c r="H13" s="31"/>
      <c r="I13" s="31"/>
      <c r="J13" s="31"/>
      <c r="K13" s="31"/>
      <c r="L13" s="31"/>
    </row>
    <row r="14" spans="1:12" s="28" customFormat="1" ht="15" customHeight="1">
      <c r="A14" s="31"/>
      <c r="B14" s="61" t="s">
        <v>961</v>
      </c>
      <c r="C14" s="175">
        <v>0.6</v>
      </c>
      <c r="D14" s="340">
        <v>0.5</v>
      </c>
      <c r="E14" s="340">
        <v>0.8</v>
      </c>
      <c r="F14" s="340">
        <v>0.9</v>
      </c>
      <c r="G14" s="340">
        <v>0.7</v>
      </c>
      <c r="H14" s="31"/>
      <c r="I14" s="31"/>
      <c r="J14" s="31"/>
      <c r="K14" s="31"/>
      <c r="L14" s="31"/>
    </row>
    <row r="15" spans="1:12" s="28" customFormat="1" ht="8.15" customHeight="1">
      <c r="A15" s="31"/>
      <c r="B15" s="47"/>
      <c r="C15" s="47"/>
      <c r="D15" s="47"/>
      <c r="E15" s="47"/>
      <c r="F15" s="47"/>
      <c r="G15" s="47"/>
      <c r="H15" s="31"/>
      <c r="I15" s="31"/>
      <c r="J15" s="31"/>
      <c r="K15" s="31"/>
      <c r="L15" s="31"/>
    </row>
    <row r="16" spans="1:12" s="28" customFormat="1" ht="35.9" customHeight="1">
      <c r="A16" s="31"/>
      <c r="B16" s="822" t="s">
        <v>1253</v>
      </c>
      <c r="C16" s="822"/>
      <c r="D16" s="822"/>
      <c r="E16" s="822"/>
      <c r="F16" s="822"/>
      <c r="G16" s="822"/>
      <c r="H16" s="31"/>
      <c r="I16" s="31"/>
      <c r="J16" s="31"/>
      <c r="K16" s="31"/>
      <c r="L16" s="31"/>
    </row>
    <row r="17" spans="1:12" s="28" customFormat="1" ht="15" customHeight="1">
      <c r="A17" s="31"/>
      <c r="B17" s="31"/>
      <c r="C17" s="31"/>
      <c r="D17" s="31"/>
      <c r="E17" s="31"/>
      <c r="F17" s="31"/>
      <c r="G17" s="31"/>
      <c r="H17" s="31"/>
      <c r="I17" s="31"/>
      <c r="J17" s="31"/>
      <c r="K17" s="31"/>
      <c r="L17" s="31"/>
    </row>
    <row r="18" spans="1:12" s="28" customFormat="1" ht="15" customHeight="1">
      <c r="A18" s="31"/>
      <c r="B18" s="31"/>
      <c r="C18" s="31"/>
      <c r="D18" s="31"/>
      <c r="E18" s="31"/>
      <c r="F18" s="31"/>
      <c r="G18" s="31"/>
      <c r="H18" s="31"/>
      <c r="I18" s="31"/>
      <c r="J18" s="31"/>
      <c r="K18" s="31"/>
      <c r="L18" s="31"/>
    </row>
    <row r="19" spans="1:12" s="28" customFormat="1" ht="15" customHeight="1">
      <c r="A19" s="31"/>
      <c r="B19" s="380" t="s">
        <v>962</v>
      </c>
      <c r="C19" s="380"/>
      <c r="D19" s="380"/>
      <c r="E19" s="31"/>
      <c r="F19" s="31"/>
      <c r="G19" s="31"/>
      <c r="H19" s="31"/>
      <c r="I19" s="31"/>
      <c r="J19" s="31"/>
      <c r="K19" s="31"/>
      <c r="L19" s="31"/>
    </row>
    <row r="20" spans="1:12" s="28" customFormat="1" ht="15" customHeight="1">
      <c r="A20" s="31"/>
      <c r="B20" s="31"/>
      <c r="C20" s="31"/>
      <c r="D20" s="31"/>
      <c r="E20" s="31"/>
      <c r="F20" s="31"/>
      <c r="G20" s="31"/>
      <c r="H20" s="31"/>
      <c r="I20" s="31"/>
      <c r="J20" s="31"/>
      <c r="K20" s="31"/>
      <c r="L20" s="31"/>
    </row>
    <row r="21" spans="1:12" s="28" customFormat="1" ht="15" customHeight="1">
      <c r="A21" s="31"/>
      <c r="B21" s="286" t="s">
        <v>963</v>
      </c>
      <c r="C21" s="292" t="s">
        <v>118</v>
      </c>
      <c r="D21" s="292" t="s">
        <v>119</v>
      </c>
      <c r="E21" s="31"/>
      <c r="F21" s="31"/>
      <c r="G21" s="31"/>
      <c r="H21" s="31"/>
      <c r="I21" s="31"/>
      <c r="J21" s="31"/>
      <c r="K21" s="31"/>
      <c r="L21" s="31"/>
    </row>
    <row r="22" spans="1:12" s="28" customFormat="1" ht="15" customHeight="1">
      <c r="A22" s="31"/>
      <c r="B22" s="330" t="s">
        <v>1254</v>
      </c>
      <c r="C22" s="208">
        <v>4479</v>
      </c>
      <c r="D22" s="390">
        <v>6782</v>
      </c>
      <c r="E22" s="31"/>
      <c r="F22" s="31"/>
      <c r="G22" s="31"/>
      <c r="H22" s="31"/>
      <c r="I22" s="31"/>
      <c r="J22" s="31"/>
      <c r="K22" s="31"/>
      <c r="L22" s="31"/>
    </row>
    <row r="23" spans="1:12" s="28" customFormat="1" ht="8.15" customHeight="1">
      <c r="A23" s="31"/>
      <c r="B23" s="47"/>
      <c r="C23" s="47"/>
      <c r="D23" s="47"/>
      <c r="E23" s="31"/>
      <c r="F23" s="31"/>
      <c r="G23" s="31"/>
      <c r="H23" s="31"/>
      <c r="I23" s="31"/>
      <c r="J23" s="31"/>
      <c r="K23" s="31"/>
      <c r="L23" s="31"/>
    </row>
    <row r="24" spans="1:12" s="28" customFormat="1" ht="14.15" customHeight="1">
      <c r="A24" s="31"/>
      <c r="B24" s="822" t="s">
        <v>964</v>
      </c>
      <c r="C24" s="822"/>
      <c r="D24" s="822"/>
      <c r="E24" s="522"/>
      <c r="F24" s="31"/>
      <c r="G24" s="31"/>
      <c r="H24" s="31"/>
      <c r="I24" s="31"/>
      <c r="J24" s="31"/>
      <c r="K24" s="31"/>
      <c r="L24" s="31"/>
    </row>
    <row r="25" spans="1:12" s="28" customFormat="1" ht="15" customHeight="1">
      <c r="A25" s="31"/>
      <c r="B25" s="31"/>
      <c r="C25" s="31"/>
      <c r="D25" s="31"/>
      <c r="E25" s="31"/>
      <c r="F25" s="31"/>
      <c r="G25" s="31"/>
      <c r="H25" s="31"/>
      <c r="I25" s="31"/>
      <c r="J25" s="31"/>
      <c r="K25" s="31"/>
      <c r="L25" s="31"/>
    </row>
    <row r="26" spans="1:12" s="28" customFormat="1" ht="15" customHeight="1">
      <c r="A26" s="36"/>
      <c r="B26" s="36"/>
      <c r="C26" s="36"/>
      <c r="D26" s="36"/>
      <c r="E26" s="36"/>
      <c r="F26" s="36"/>
      <c r="G26" s="36"/>
      <c r="H26" s="36"/>
      <c r="I26" s="36"/>
      <c r="J26" s="36"/>
      <c r="K26" s="36"/>
      <c r="L26" s="36"/>
    </row>
    <row r="27" spans="1:12" s="28" customFormat="1" ht="15" customHeight="1">
      <c r="A27" s="31"/>
      <c r="B27" s="286" t="s">
        <v>965</v>
      </c>
      <c r="C27" s="854" t="s">
        <v>966</v>
      </c>
      <c r="D27" s="854"/>
      <c r="E27" s="292" t="s">
        <v>967</v>
      </c>
      <c r="F27" s="292" t="s">
        <v>968</v>
      </c>
      <c r="G27" s="292" t="s">
        <v>118</v>
      </c>
      <c r="H27" s="292" t="s">
        <v>119</v>
      </c>
      <c r="I27" s="292" t="s">
        <v>120</v>
      </c>
      <c r="J27" s="292" t="s">
        <v>121</v>
      </c>
      <c r="K27" s="292" t="s">
        <v>122</v>
      </c>
      <c r="L27" s="31"/>
    </row>
    <row r="28" spans="1:12" s="28" customFormat="1" ht="27.65" customHeight="1">
      <c r="A28" s="31"/>
      <c r="B28" s="948" t="s">
        <v>1362</v>
      </c>
      <c r="C28" s="816" t="s">
        <v>969</v>
      </c>
      <c r="D28" s="55" t="s">
        <v>970</v>
      </c>
      <c r="E28" s="86">
        <v>1665</v>
      </c>
      <c r="F28" s="86">
        <v>0</v>
      </c>
      <c r="G28" s="160">
        <f>SUM(E28:F28)</f>
        <v>1665</v>
      </c>
      <c r="H28" s="86">
        <v>1101</v>
      </c>
      <c r="I28" s="953" t="s">
        <v>469</v>
      </c>
      <c r="J28" s="953"/>
      <c r="K28" s="953"/>
      <c r="L28" s="31"/>
    </row>
    <row r="29" spans="1:12" s="28" customFormat="1" ht="15.75" customHeight="1">
      <c r="A29" s="31"/>
      <c r="B29" s="949"/>
      <c r="C29" s="792"/>
      <c r="D29" s="57" t="s">
        <v>971</v>
      </c>
      <c r="E29" s="88">
        <v>0</v>
      </c>
      <c r="F29" s="88">
        <v>0</v>
      </c>
      <c r="G29" s="162">
        <v>0</v>
      </c>
      <c r="H29" s="88">
        <v>1</v>
      </c>
      <c r="I29" s="926"/>
      <c r="J29" s="926"/>
      <c r="K29" s="926"/>
      <c r="L29" s="31"/>
    </row>
    <row r="30" spans="1:12" s="28" customFormat="1" ht="15.75" customHeight="1">
      <c r="A30" s="31"/>
      <c r="B30" s="949"/>
      <c r="C30" s="815"/>
      <c r="D30" s="57" t="s">
        <v>263</v>
      </c>
      <c r="E30" s="88">
        <f>E28+E29</f>
        <v>1665</v>
      </c>
      <c r="F30" s="88">
        <v>0</v>
      </c>
      <c r="G30" s="162">
        <f>SUM(E30:F30)</f>
        <v>1665</v>
      </c>
      <c r="H30" s="88">
        <v>1102</v>
      </c>
      <c r="I30" s="954"/>
      <c r="J30" s="954"/>
      <c r="K30" s="954"/>
      <c r="L30" s="31"/>
    </row>
    <row r="31" spans="1:12" s="28" customFormat="1" ht="39.25" customHeight="1">
      <c r="A31" s="31"/>
      <c r="B31" s="949"/>
      <c r="C31" s="57" t="s">
        <v>972</v>
      </c>
      <c r="D31" s="57" t="s">
        <v>973</v>
      </c>
      <c r="E31" s="88">
        <v>12683.8</v>
      </c>
      <c r="F31" s="88">
        <v>0</v>
      </c>
      <c r="G31" s="162">
        <f>SUM(E31:F31)</f>
        <v>12683.8</v>
      </c>
      <c r="H31" s="88">
        <v>15582</v>
      </c>
      <c r="I31" s="103">
        <v>10954</v>
      </c>
      <c r="J31" s="103">
        <v>11501</v>
      </c>
      <c r="K31" s="103">
        <v>12105</v>
      </c>
      <c r="L31" s="31"/>
    </row>
    <row r="32" spans="1:12" s="28" customFormat="1" ht="27.65" customHeight="1">
      <c r="A32" s="31"/>
      <c r="B32" s="950"/>
      <c r="C32" s="61" t="s">
        <v>974</v>
      </c>
      <c r="D32" s="61" t="s">
        <v>263</v>
      </c>
      <c r="E32" s="880"/>
      <c r="F32" s="880"/>
      <c r="G32" s="163">
        <v>13794.847</v>
      </c>
      <c r="H32" s="119">
        <v>16249</v>
      </c>
      <c r="I32" s="955" t="s">
        <v>469</v>
      </c>
      <c r="J32" s="955"/>
      <c r="K32" s="955"/>
      <c r="L32" s="31"/>
    </row>
    <row r="33" spans="1:12" s="28" customFormat="1" ht="39.25" customHeight="1">
      <c r="A33" s="31"/>
      <c r="B33" s="951" t="s">
        <v>1363</v>
      </c>
      <c r="C33" s="930" t="s">
        <v>969</v>
      </c>
      <c r="D33" s="92" t="s">
        <v>970</v>
      </c>
      <c r="E33" s="341">
        <v>1278.229</v>
      </c>
      <c r="F33" s="341">
        <v>160.649</v>
      </c>
      <c r="G33" s="176">
        <f>SUM(E33:F33)</f>
        <v>1438.8780000000002</v>
      </c>
      <c r="H33" s="341">
        <v>659</v>
      </c>
      <c r="I33" s="924" t="s">
        <v>469</v>
      </c>
      <c r="J33" s="924"/>
      <c r="K33" s="924"/>
      <c r="L33" s="31"/>
    </row>
    <row r="34" spans="1:12" s="28" customFormat="1" ht="15.75" customHeight="1">
      <c r="A34" s="31"/>
      <c r="B34" s="949"/>
      <c r="C34" s="792"/>
      <c r="D34" s="57" t="s">
        <v>971</v>
      </c>
      <c r="E34" s="88">
        <v>22238.274000000001</v>
      </c>
      <c r="F34" s="88">
        <v>0</v>
      </c>
      <c r="G34" s="162">
        <f>SUM(E34:F34)</f>
        <v>22238.274000000001</v>
      </c>
      <c r="H34" s="88">
        <v>17617</v>
      </c>
      <c r="I34" s="926"/>
      <c r="J34" s="926"/>
      <c r="K34" s="926"/>
      <c r="L34" s="31"/>
    </row>
    <row r="35" spans="1:12" s="28" customFormat="1" ht="15.75" customHeight="1">
      <c r="A35" s="31"/>
      <c r="B35" s="949"/>
      <c r="C35" s="815"/>
      <c r="D35" s="57" t="s">
        <v>263</v>
      </c>
      <c r="E35" s="88">
        <f>E33+E34</f>
        <v>23516.503000000001</v>
      </c>
      <c r="F35" s="88">
        <f>F33+F34</f>
        <v>160.649</v>
      </c>
      <c r="G35" s="162">
        <f>SUM(E35:F35)</f>
        <v>23677.152000000002</v>
      </c>
      <c r="H35" s="88">
        <v>18276</v>
      </c>
      <c r="I35" s="954"/>
      <c r="J35" s="954"/>
      <c r="K35" s="954"/>
      <c r="L35" s="31"/>
    </row>
    <row r="36" spans="1:12" s="28" customFormat="1" ht="39.25" customHeight="1">
      <c r="A36" s="31"/>
      <c r="B36" s="949"/>
      <c r="C36" s="57" t="s">
        <v>972</v>
      </c>
      <c r="D36" s="57" t="s">
        <v>973</v>
      </c>
      <c r="E36" s="88">
        <v>4607.3159999999998</v>
      </c>
      <c r="F36" s="88">
        <v>0</v>
      </c>
      <c r="G36" s="162">
        <f>SUM(E36:F36)</f>
        <v>4607.3159999999998</v>
      </c>
      <c r="H36" s="88">
        <v>1907</v>
      </c>
      <c r="I36" s="103">
        <v>5960</v>
      </c>
      <c r="J36" s="103">
        <v>6000</v>
      </c>
      <c r="K36" s="103">
        <v>5710</v>
      </c>
      <c r="L36" s="31"/>
    </row>
    <row r="37" spans="1:12" s="28" customFormat="1" ht="27.65" customHeight="1">
      <c r="A37" s="31"/>
      <c r="B37" s="950"/>
      <c r="C37" s="61" t="s">
        <v>974</v>
      </c>
      <c r="D37" s="61" t="s">
        <v>263</v>
      </c>
      <c r="E37" s="880"/>
      <c r="F37" s="880"/>
      <c r="G37" s="163">
        <v>9022.4</v>
      </c>
      <c r="H37" s="119">
        <v>8331</v>
      </c>
      <c r="I37" s="955" t="s">
        <v>469</v>
      </c>
      <c r="J37" s="955"/>
      <c r="K37" s="955"/>
      <c r="L37" s="31"/>
    </row>
    <row r="38" spans="1:12" s="28" customFormat="1" ht="15.75" customHeight="1">
      <c r="A38" s="31"/>
      <c r="B38" s="952" t="s">
        <v>975</v>
      </c>
      <c r="C38" s="952"/>
      <c r="D38" s="952"/>
      <c r="E38" s="952"/>
      <c r="F38" s="952"/>
      <c r="G38" s="209">
        <f>G32+G37</f>
        <v>22817.246999999999</v>
      </c>
      <c r="H38" s="121">
        <v>24580</v>
      </c>
      <c r="I38" s="956" t="s">
        <v>469</v>
      </c>
      <c r="J38" s="956"/>
      <c r="K38" s="956"/>
      <c r="L38" s="31"/>
    </row>
    <row r="39" spans="1:12" s="28" customFormat="1" ht="8.15" customHeight="1">
      <c r="A39" s="31"/>
      <c r="B39" s="47"/>
      <c r="C39" s="47"/>
      <c r="D39" s="47"/>
      <c r="E39" s="47"/>
      <c r="F39" s="47"/>
      <c r="G39" s="47"/>
      <c r="H39" s="47"/>
      <c r="I39" s="47"/>
      <c r="J39" s="47"/>
      <c r="K39" s="47"/>
      <c r="L39" s="31"/>
    </row>
    <row r="40" spans="1:12" s="28" customFormat="1" ht="35.9" customHeight="1">
      <c r="A40" s="31"/>
      <c r="B40" s="822" t="s">
        <v>976</v>
      </c>
      <c r="C40" s="822"/>
      <c r="D40" s="822"/>
      <c r="E40" s="822"/>
      <c r="F40" s="822"/>
      <c r="G40" s="822"/>
      <c r="H40" s="822"/>
      <c r="I40" s="822"/>
      <c r="J40" s="822"/>
      <c r="K40" s="31"/>
      <c r="L40" s="31"/>
    </row>
    <row r="41" spans="1:12" s="28" customFormat="1" ht="15" customHeight="1">
      <c r="A41" s="36"/>
      <c r="B41" s="36"/>
      <c r="C41" s="36"/>
      <c r="D41" s="36"/>
      <c r="E41" s="36"/>
      <c r="F41" s="36"/>
      <c r="G41" s="36"/>
      <c r="H41" s="36"/>
      <c r="I41" s="36"/>
      <c r="J41" s="36"/>
      <c r="K41" s="36"/>
      <c r="L41" s="36"/>
    </row>
    <row r="42" spans="1:12" s="28" customFormat="1" ht="15" customHeight="1">
      <c r="A42" s="31"/>
      <c r="B42" s="31"/>
      <c r="C42" s="31"/>
      <c r="D42" s="31"/>
      <c r="E42" s="31"/>
      <c r="F42" s="31"/>
      <c r="G42" s="31"/>
      <c r="H42" s="31"/>
      <c r="I42" s="31"/>
      <c r="J42" s="31"/>
      <c r="K42" s="31"/>
      <c r="L42" s="36"/>
    </row>
    <row r="43" spans="1:12" s="28" customFormat="1" ht="29.15" customHeight="1">
      <c r="A43" s="31"/>
      <c r="B43" s="382" t="s">
        <v>977</v>
      </c>
      <c r="C43" s="328" t="s">
        <v>978</v>
      </c>
      <c r="D43" s="328" t="s">
        <v>979</v>
      </c>
      <c r="E43" s="31"/>
      <c r="F43" s="31"/>
      <c r="G43" s="31"/>
      <c r="H43" s="31"/>
      <c r="I43" s="31"/>
      <c r="J43" s="31"/>
      <c r="K43" s="31"/>
      <c r="L43" s="36"/>
    </row>
    <row r="44" spans="1:12" s="28" customFormat="1" ht="15" customHeight="1">
      <c r="A44" s="31"/>
      <c r="B44" s="55" t="s">
        <v>48</v>
      </c>
      <c r="C44" s="86">
        <v>0</v>
      </c>
      <c r="D44" s="86">
        <v>4471.8</v>
      </c>
      <c r="E44" s="31"/>
      <c r="F44" s="31"/>
      <c r="G44" s="31"/>
      <c r="H44" s="31"/>
      <c r="I44" s="31"/>
      <c r="J44" s="31"/>
      <c r="K44" s="31"/>
      <c r="L44" s="36"/>
    </row>
    <row r="45" spans="1:12" s="28" customFormat="1" ht="15" customHeight="1">
      <c r="A45" s="31"/>
      <c r="B45" s="57" t="s">
        <v>53</v>
      </c>
      <c r="C45" s="88">
        <v>1272</v>
      </c>
      <c r="D45" s="88">
        <v>0</v>
      </c>
      <c r="E45" s="31"/>
      <c r="F45" s="31"/>
      <c r="G45" s="31"/>
      <c r="H45" s="31"/>
      <c r="I45" s="31"/>
      <c r="J45" s="31"/>
      <c r="K45" s="31"/>
      <c r="L45" s="36"/>
    </row>
    <row r="46" spans="1:12" s="28" customFormat="1" ht="15" customHeight="1">
      <c r="A46" s="36"/>
      <c r="B46" s="57" t="s">
        <v>97</v>
      </c>
      <c r="C46" s="88">
        <v>1013</v>
      </c>
      <c r="D46" s="88">
        <v>75</v>
      </c>
      <c r="E46" s="36"/>
      <c r="F46" s="36"/>
      <c r="G46" s="36"/>
      <c r="H46" s="36"/>
      <c r="I46" s="36"/>
      <c r="J46" s="36"/>
      <c r="K46" s="36"/>
      <c r="L46" s="36"/>
    </row>
    <row r="47" spans="1:12" s="28" customFormat="1" ht="15" customHeight="1">
      <c r="A47" s="36"/>
      <c r="B47" s="57" t="s">
        <v>188</v>
      </c>
      <c r="C47" s="88">
        <v>55</v>
      </c>
      <c r="D47" s="88">
        <v>4</v>
      </c>
      <c r="E47" s="36"/>
      <c r="F47" s="36"/>
      <c r="G47" s="36"/>
      <c r="H47" s="36"/>
      <c r="I47" s="36"/>
      <c r="J47" s="36"/>
      <c r="K47" s="36"/>
      <c r="L47" s="36"/>
    </row>
    <row r="48" spans="1:12" s="28" customFormat="1" ht="15" customHeight="1">
      <c r="A48" s="31"/>
      <c r="B48" s="57" t="s">
        <v>54</v>
      </c>
      <c r="C48" s="88">
        <v>0</v>
      </c>
      <c r="D48" s="88">
        <v>0</v>
      </c>
      <c r="E48" s="31"/>
      <c r="F48" s="31"/>
      <c r="G48" s="31"/>
      <c r="H48" s="31"/>
      <c r="I48" s="31"/>
      <c r="J48" s="31"/>
      <c r="K48" s="31"/>
      <c r="L48" s="36"/>
    </row>
    <row r="49" spans="1:12" s="28" customFormat="1" ht="15" customHeight="1">
      <c r="A49" s="31"/>
      <c r="B49" s="57" t="s">
        <v>56</v>
      </c>
      <c r="C49" s="88">
        <v>0</v>
      </c>
      <c r="D49" s="88">
        <v>0</v>
      </c>
      <c r="E49" s="31"/>
      <c r="F49" s="31"/>
      <c r="G49" s="31"/>
      <c r="H49" s="31"/>
      <c r="I49" s="31"/>
      <c r="J49" s="31"/>
      <c r="K49" s="31"/>
      <c r="L49" s="36"/>
    </row>
    <row r="50" spans="1:12" s="28" customFormat="1" ht="15" customHeight="1">
      <c r="A50" s="31"/>
      <c r="B50" s="57" t="s">
        <v>189</v>
      </c>
      <c r="C50" s="88">
        <v>10344.5</v>
      </c>
      <c r="D50" s="88">
        <v>1</v>
      </c>
      <c r="E50" s="31"/>
      <c r="F50" s="31"/>
      <c r="G50" s="31"/>
      <c r="H50" s="31"/>
      <c r="I50" s="31"/>
      <c r="J50" s="31"/>
      <c r="K50" s="31"/>
      <c r="L50" s="36"/>
    </row>
    <row r="51" spans="1:12" s="28" customFormat="1" ht="15" customHeight="1">
      <c r="A51" s="31"/>
      <c r="B51" s="61" t="s">
        <v>60</v>
      </c>
      <c r="C51" s="119">
        <v>0</v>
      </c>
      <c r="D51" s="119">
        <v>55</v>
      </c>
      <c r="E51" s="31"/>
      <c r="F51" s="31"/>
      <c r="G51" s="31"/>
      <c r="H51" s="31"/>
      <c r="I51" s="31"/>
      <c r="J51" s="31"/>
      <c r="K51" s="31"/>
      <c r="L51" s="36"/>
    </row>
    <row r="52" spans="1:12" s="28" customFormat="1" ht="15" customHeight="1">
      <c r="A52" s="31"/>
      <c r="B52" s="76" t="s">
        <v>263</v>
      </c>
      <c r="C52" s="318">
        <v>12683.8</v>
      </c>
      <c r="D52" s="318">
        <v>4607</v>
      </c>
      <c r="E52" s="31"/>
      <c r="F52" s="31"/>
      <c r="G52" s="31"/>
      <c r="H52" s="31"/>
      <c r="I52" s="31"/>
      <c r="J52" s="31"/>
      <c r="K52" s="31"/>
      <c r="L52" s="36"/>
    </row>
    <row r="53" spans="1:12" s="28" customFormat="1" ht="15" customHeight="1">
      <c r="A53" s="31"/>
      <c r="B53" s="47"/>
      <c r="C53" s="47"/>
      <c r="D53" s="47"/>
      <c r="E53" s="31"/>
      <c r="F53" s="31"/>
      <c r="G53" s="31"/>
      <c r="H53" s="31"/>
      <c r="I53" s="31"/>
      <c r="J53" s="31"/>
      <c r="K53" s="31"/>
      <c r="L53" s="31"/>
    </row>
    <row r="54" spans="1:12" s="28" customFormat="1" ht="15" customHeight="1">
      <c r="A54" s="31"/>
      <c r="B54" s="31"/>
      <c r="C54" s="31"/>
      <c r="D54" s="31"/>
      <c r="E54" s="31"/>
      <c r="F54" s="31"/>
      <c r="G54" s="31"/>
      <c r="H54" s="31"/>
      <c r="I54" s="31"/>
      <c r="J54" s="31"/>
      <c r="K54" s="31"/>
      <c r="L54" s="31"/>
    </row>
    <row r="55" spans="1:12" s="28" customFormat="1" ht="15" customHeight="1">
      <c r="A55" s="31"/>
      <c r="B55" s="380" t="s">
        <v>980</v>
      </c>
      <c r="C55" s="380"/>
      <c r="D55" s="380"/>
      <c r="E55" s="31"/>
      <c r="F55" s="31"/>
      <c r="G55" s="31"/>
      <c r="H55" s="31"/>
      <c r="I55" s="31"/>
      <c r="J55" s="31"/>
      <c r="K55" s="31"/>
      <c r="L55" s="31"/>
    </row>
    <row r="56" spans="1:12" s="28" customFormat="1" ht="15" customHeight="1">
      <c r="A56" s="36"/>
      <c r="B56" s="36"/>
      <c r="C56" s="36"/>
      <c r="D56" s="36"/>
      <c r="E56" s="36"/>
      <c r="F56" s="36"/>
      <c r="G56" s="36"/>
      <c r="H56" s="36"/>
      <c r="I56" s="36"/>
      <c r="J56" s="36"/>
      <c r="K56" s="36"/>
      <c r="L56" s="36"/>
    </row>
    <row r="57" spans="1:12" s="28" customFormat="1" ht="15" customHeight="1">
      <c r="A57" s="36"/>
      <c r="B57" s="36"/>
      <c r="C57" s="36"/>
      <c r="D57" s="36"/>
      <c r="E57" s="36"/>
      <c r="F57" s="36"/>
      <c r="G57" s="36"/>
      <c r="H57" s="36"/>
      <c r="I57" s="36"/>
      <c r="J57" s="36"/>
      <c r="K57" s="36"/>
      <c r="L57" s="36"/>
    </row>
    <row r="58" spans="1:12" s="28" customFormat="1" ht="15.75" customHeight="1">
      <c r="A58" s="31"/>
      <c r="B58" s="286" t="s">
        <v>1364</v>
      </c>
      <c r="C58" s="854" t="s">
        <v>966</v>
      </c>
      <c r="D58" s="854"/>
      <c r="E58" s="292" t="s">
        <v>967</v>
      </c>
      <c r="F58" s="292" t="s">
        <v>968</v>
      </c>
      <c r="G58" s="292" t="s">
        <v>118</v>
      </c>
      <c r="H58" s="31"/>
      <c r="I58" s="36"/>
      <c r="J58" s="36"/>
      <c r="K58" s="36"/>
      <c r="L58" s="36"/>
    </row>
    <row r="59" spans="1:12" s="28" customFormat="1" ht="27.65" customHeight="1">
      <c r="A59" s="31"/>
      <c r="B59" s="921" t="s">
        <v>978</v>
      </c>
      <c r="C59" s="816" t="s">
        <v>969</v>
      </c>
      <c r="D59" s="55" t="s">
        <v>970</v>
      </c>
      <c r="E59" s="86">
        <v>0.02</v>
      </c>
      <c r="F59" s="86">
        <v>0.02</v>
      </c>
      <c r="G59" s="160">
        <v>0.04</v>
      </c>
      <c r="H59" s="31"/>
      <c r="I59" s="36"/>
      <c r="J59" s="36"/>
      <c r="K59" s="36"/>
      <c r="L59" s="36"/>
    </row>
    <row r="60" spans="1:12" s="28" customFormat="1" ht="15.75" customHeight="1">
      <c r="A60" s="31"/>
      <c r="B60" s="922"/>
      <c r="C60" s="792"/>
      <c r="D60" s="57" t="s">
        <v>981</v>
      </c>
      <c r="E60" s="88">
        <v>0</v>
      </c>
      <c r="F60" s="88">
        <v>22.61</v>
      </c>
      <c r="G60" s="210">
        <v>22.61</v>
      </c>
      <c r="H60" s="31"/>
      <c r="I60" s="36"/>
      <c r="J60" s="36"/>
      <c r="K60" s="36"/>
      <c r="L60" s="36"/>
    </row>
    <row r="61" spans="1:12" s="28" customFormat="1" ht="15.75" customHeight="1">
      <c r="A61" s="31"/>
      <c r="B61" s="922"/>
      <c r="C61" s="815"/>
      <c r="D61" s="57" t="s">
        <v>263</v>
      </c>
      <c r="E61" s="88">
        <v>0.02</v>
      </c>
      <c r="F61" s="88">
        <v>22.63</v>
      </c>
      <c r="G61" s="210">
        <v>22.65</v>
      </c>
      <c r="H61" s="31"/>
      <c r="I61" s="36"/>
      <c r="J61" s="36"/>
      <c r="K61" s="36"/>
      <c r="L61" s="36"/>
    </row>
    <row r="62" spans="1:12" s="28" customFormat="1" ht="39.25" customHeight="1">
      <c r="A62" s="31"/>
      <c r="B62" s="922"/>
      <c r="C62" s="57" t="s">
        <v>972</v>
      </c>
      <c r="D62" s="57" t="s">
        <v>973</v>
      </c>
      <c r="E62" s="88">
        <v>18.89</v>
      </c>
      <c r="F62" s="88">
        <v>76.7</v>
      </c>
      <c r="G62" s="210">
        <v>95.5</v>
      </c>
      <c r="H62" s="31"/>
      <c r="I62" s="36"/>
      <c r="J62" s="36"/>
      <c r="K62" s="36"/>
      <c r="L62" s="36"/>
    </row>
    <row r="63" spans="1:12" s="28" customFormat="1" ht="27.65" customHeight="1">
      <c r="A63" s="31"/>
      <c r="B63" s="923"/>
      <c r="C63" s="61" t="s">
        <v>974</v>
      </c>
      <c r="D63" s="61" t="s">
        <v>263</v>
      </c>
      <c r="E63" s="880"/>
      <c r="F63" s="880"/>
      <c r="G63" s="147">
        <v>95.9</v>
      </c>
      <c r="H63" s="31"/>
      <c r="I63" s="36"/>
      <c r="J63" s="36"/>
      <c r="K63" s="36"/>
      <c r="L63" s="36"/>
    </row>
    <row r="64" spans="1:12" s="28" customFormat="1" ht="27.65" customHeight="1">
      <c r="A64" s="31"/>
      <c r="B64" s="932" t="s">
        <v>982</v>
      </c>
      <c r="C64" s="930" t="s">
        <v>969</v>
      </c>
      <c r="D64" s="92" t="s">
        <v>970</v>
      </c>
      <c r="E64" s="341">
        <v>0</v>
      </c>
      <c r="F64" s="341">
        <v>0.11</v>
      </c>
      <c r="G64" s="176">
        <v>0.11</v>
      </c>
      <c r="H64" s="31"/>
      <c r="I64" s="36"/>
      <c r="J64" s="36"/>
      <c r="K64" s="36"/>
      <c r="L64" s="36"/>
    </row>
    <row r="65" spans="1:13" s="28" customFormat="1" ht="15.75" customHeight="1">
      <c r="A65" s="31"/>
      <c r="B65" s="922"/>
      <c r="C65" s="792"/>
      <c r="D65" s="57" t="s">
        <v>981</v>
      </c>
      <c r="E65" s="88">
        <v>0</v>
      </c>
      <c r="F65" s="88">
        <v>14.37</v>
      </c>
      <c r="G65" s="210">
        <v>14.37</v>
      </c>
      <c r="H65" s="31"/>
      <c r="I65" s="36"/>
      <c r="J65" s="36"/>
      <c r="K65" s="36"/>
      <c r="L65" s="36"/>
    </row>
    <row r="66" spans="1:13" s="28" customFormat="1" ht="15.75" customHeight="1">
      <c r="A66" s="31"/>
      <c r="B66" s="922"/>
      <c r="C66" s="815"/>
      <c r="D66" s="57" t="s">
        <v>263</v>
      </c>
      <c r="E66" s="88">
        <v>0</v>
      </c>
      <c r="F66" s="88">
        <v>14.37</v>
      </c>
      <c r="G66" s="210">
        <v>14.481999999999999</v>
      </c>
      <c r="H66" s="31"/>
      <c r="I66" s="36"/>
      <c r="J66" s="36"/>
      <c r="K66" s="36"/>
      <c r="L66" s="36"/>
    </row>
    <row r="67" spans="1:13" s="28" customFormat="1" ht="39.25" customHeight="1">
      <c r="A67" s="31"/>
      <c r="B67" s="922"/>
      <c r="C67" s="57" t="s">
        <v>972</v>
      </c>
      <c r="D67" s="57" t="s">
        <v>973</v>
      </c>
      <c r="E67" s="88">
        <v>9.468</v>
      </c>
      <c r="F67" s="88">
        <v>8.8000000000000007</v>
      </c>
      <c r="G67" s="210">
        <v>18.3</v>
      </c>
      <c r="H67" s="31"/>
      <c r="I67" s="36"/>
      <c r="J67" s="36"/>
      <c r="K67" s="36"/>
      <c r="L67" s="36"/>
    </row>
    <row r="68" spans="1:13" s="28" customFormat="1" ht="27.65" customHeight="1">
      <c r="A68" s="31"/>
      <c r="B68" s="923"/>
      <c r="C68" s="61" t="s">
        <v>974</v>
      </c>
      <c r="D68" s="61" t="s">
        <v>263</v>
      </c>
      <c r="E68" s="880"/>
      <c r="F68" s="880"/>
      <c r="G68" s="147">
        <v>31.7</v>
      </c>
      <c r="H68" s="31"/>
      <c r="I68" s="36"/>
      <c r="J68" s="36"/>
      <c r="K68" s="36"/>
      <c r="L68" s="36"/>
    </row>
    <row r="69" spans="1:13" s="28" customFormat="1" ht="15.75" customHeight="1">
      <c r="A69" s="31"/>
      <c r="B69" s="952" t="s">
        <v>983</v>
      </c>
      <c r="C69" s="952"/>
      <c r="D69" s="952"/>
      <c r="E69" s="952"/>
      <c r="F69" s="952"/>
      <c r="G69" s="209">
        <f>G63+G68</f>
        <v>127.60000000000001</v>
      </c>
      <c r="H69" s="31"/>
      <c r="I69" s="36"/>
      <c r="J69" s="36"/>
      <c r="K69" s="36"/>
      <c r="L69" s="36"/>
    </row>
    <row r="70" spans="1:13" s="28" customFormat="1" ht="8.15" customHeight="1">
      <c r="A70" s="31"/>
      <c r="B70" s="47"/>
      <c r="C70" s="47"/>
      <c r="D70" s="47"/>
      <c r="E70" s="47"/>
      <c r="F70" s="47"/>
      <c r="G70" s="47"/>
      <c r="H70" s="31"/>
      <c r="I70" s="31"/>
      <c r="J70" s="31"/>
      <c r="K70" s="31"/>
      <c r="L70" s="31"/>
    </row>
    <row r="71" spans="1:13" s="28" customFormat="1" ht="15" customHeight="1">
      <c r="A71" s="31"/>
      <c r="B71" s="822" t="s">
        <v>984</v>
      </c>
      <c r="C71" s="822"/>
      <c r="D71" s="822"/>
      <c r="E71" s="822"/>
      <c r="F71" s="822"/>
      <c r="G71" s="822"/>
      <c r="H71" s="31"/>
      <c r="I71" s="31"/>
      <c r="J71" s="31"/>
      <c r="K71" s="31"/>
      <c r="L71" s="31"/>
    </row>
    <row r="72" spans="1:13" s="28" customFormat="1" ht="15" customHeight="1">
      <c r="A72" s="31"/>
      <c r="B72" s="31"/>
      <c r="C72" s="31"/>
      <c r="D72" s="31"/>
      <c r="E72" s="31"/>
      <c r="F72" s="31"/>
      <c r="G72" s="31"/>
      <c r="H72" s="31"/>
      <c r="I72" s="31"/>
      <c r="J72" s="31"/>
      <c r="K72" s="31"/>
      <c r="L72" s="31"/>
    </row>
    <row r="73" spans="1:13" s="28" customFormat="1" ht="15" customHeight="1">
      <c r="A73" s="31"/>
      <c r="B73" s="31"/>
      <c r="C73" s="31"/>
      <c r="D73" s="31"/>
      <c r="E73" s="31"/>
      <c r="F73" s="31"/>
      <c r="G73" s="31"/>
      <c r="H73" s="31"/>
      <c r="I73" s="31"/>
      <c r="J73" s="31"/>
      <c r="K73" s="31"/>
      <c r="L73" s="31"/>
    </row>
    <row r="74" spans="1:13" s="28" customFormat="1" ht="15" customHeight="1">
      <c r="A74" s="31"/>
      <c r="B74" s="380" t="s">
        <v>985</v>
      </c>
      <c r="C74" s="380"/>
      <c r="D74" s="380"/>
      <c r="E74" s="31"/>
      <c r="F74" s="31"/>
      <c r="G74" s="31"/>
      <c r="H74" s="31"/>
      <c r="I74" s="31"/>
      <c r="J74" s="31"/>
      <c r="K74" s="31"/>
      <c r="L74" s="31"/>
    </row>
    <row r="75" spans="1:13" s="28" customFormat="1" ht="15" customHeight="1">
      <c r="A75" s="36"/>
      <c r="B75" s="36"/>
      <c r="C75" s="36"/>
      <c r="D75" s="36"/>
      <c r="E75" s="36"/>
      <c r="F75" s="36"/>
      <c r="G75" s="36"/>
      <c r="H75" s="36"/>
      <c r="I75" s="36"/>
      <c r="J75" s="36"/>
      <c r="K75" s="36"/>
      <c r="L75" s="36"/>
    </row>
    <row r="76" spans="1:13" s="28" customFormat="1" ht="15" customHeight="1">
      <c r="A76" s="31"/>
      <c r="B76" s="31"/>
      <c r="C76" s="31"/>
      <c r="D76" s="31"/>
      <c r="E76" s="31"/>
      <c r="F76" s="31"/>
      <c r="G76" s="31"/>
      <c r="H76" s="31"/>
      <c r="I76" s="31"/>
      <c r="J76" s="31"/>
      <c r="K76" s="31"/>
      <c r="L76" s="31"/>
    </row>
    <row r="77" spans="1:13" s="28" customFormat="1" ht="25.9" customHeight="1">
      <c r="A77" s="31"/>
      <c r="B77" s="286" t="s">
        <v>986</v>
      </c>
      <c r="C77" s="292" t="s">
        <v>1323</v>
      </c>
      <c r="D77" s="292" t="s">
        <v>1255</v>
      </c>
      <c r="E77" s="292" t="s">
        <v>119</v>
      </c>
      <c r="F77" s="292" t="s">
        <v>120</v>
      </c>
      <c r="G77" s="292" t="s">
        <v>121</v>
      </c>
      <c r="H77" s="31"/>
      <c r="I77" s="31"/>
      <c r="J77" s="31"/>
      <c r="K77" s="31"/>
      <c r="L77" s="31"/>
      <c r="M77" s="27"/>
    </row>
    <row r="78" spans="1:13" s="28" customFormat="1" ht="15" customHeight="1">
      <c r="A78" s="31"/>
      <c r="B78" s="53" t="s">
        <v>987</v>
      </c>
      <c r="C78" s="211">
        <v>2</v>
      </c>
      <c r="D78" s="212">
        <f>C78/6</f>
        <v>0.33333333333333331</v>
      </c>
      <c r="E78" s="86">
        <v>3</v>
      </c>
      <c r="F78" s="86">
        <v>3</v>
      </c>
      <c r="G78" s="86">
        <v>3</v>
      </c>
      <c r="H78" s="31"/>
      <c r="I78" s="31"/>
      <c r="J78" s="31"/>
      <c r="K78" s="31"/>
      <c r="L78" s="31"/>
      <c r="M78" s="27"/>
    </row>
    <row r="79" spans="1:13" s="28" customFormat="1" ht="15" customHeight="1">
      <c r="A79" s="31"/>
      <c r="B79" s="44" t="s">
        <v>988</v>
      </c>
      <c r="C79" s="213">
        <v>2</v>
      </c>
      <c r="D79" s="214">
        <f>C79/6</f>
        <v>0.33333333333333331</v>
      </c>
      <c r="E79" s="88">
        <v>2</v>
      </c>
      <c r="F79" s="88">
        <v>1</v>
      </c>
      <c r="G79" s="88">
        <v>1</v>
      </c>
      <c r="H79" s="31"/>
      <c r="I79" s="31"/>
      <c r="J79" s="31"/>
      <c r="K79" s="31"/>
      <c r="L79" s="31"/>
      <c r="M79" s="27"/>
    </row>
    <row r="80" spans="1:13" s="28" customFormat="1" ht="27.65" customHeight="1">
      <c r="A80" s="31"/>
      <c r="B80" s="46" t="s">
        <v>989</v>
      </c>
      <c r="C80" s="215">
        <v>1</v>
      </c>
      <c r="D80" s="216">
        <f>C80/6</f>
        <v>0.16666666666666666</v>
      </c>
      <c r="E80" s="119">
        <v>1</v>
      </c>
      <c r="F80" s="119">
        <v>1</v>
      </c>
      <c r="G80" s="119">
        <v>1</v>
      </c>
      <c r="H80" s="31"/>
      <c r="I80" s="31"/>
      <c r="J80" s="31"/>
      <c r="K80" s="31"/>
      <c r="L80" s="31"/>
      <c r="M80" s="27"/>
    </row>
    <row r="81" spans="1:28" ht="8.15" customHeight="1">
      <c r="A81" s="31"/>
      <c r="B81" s="54"/>
      <c r="C81" s="54"/>
      <c r="D81" s="54"/>
      <c r="E81" s="47"/>
      <c r="F81" s="47"/>
      <c r="G81" s="47"/>
      <c r="H81" s="31"/>
      <c r="I81" s="31"/>
      <c r="J81" s="31"/>
      <c r="K81" s="31"/>
      <c r="L81" s="31"/>
      <c r="M81" s="28"/>
      <c r="N81" s="28"/>
      <c r="O81" s="28"/>
      <c r="P81" s="28"/>
      <c r="Q81" s="28"/>
      <c r="R81" s="28"/>
    </row>
    <row r="82" spans="1:28" ht="24.25" customHeight="1">
      <c r="A82" s="31"/>
      <c r="B82" s="822" t="s">
        <v>990</v>
      </c>
      <c r="C82" s="822"/>
      <c r="D82" s="822"/>
      <c r="E82" s="822"/>
      <c r="F82" s="822"/>
      <c r="G82" s="822"/>
      <c r="H82" s="31"/>
      <c r="I82" s="31"/>
      <c r="J82" s="31"/>
      <c r="K82" s="31"/>
      <c r="L82" s="31"/>
      <c r="M82" s="28"/>
      <c r="N82" s="28"/>
      <c r="O82" s="28"/>
      <c r="P82" s="28"/>
      <c r="Q82" s="28"/>
      <c r="R82" s="28"/>
    </row>
    <row r="83" spans="1:28" ht="15" customHeight="1">
      <c r="A83" s="31"/>
      <c r="B83" s="31"/>
      <c r="C83" s="31"/>
      <c r="D83" s="31"/>
      <c r="E83" s="31"/>
      <c r="F83" s="31"/>
      <c r="G83" s="31"/>
      <c r="H83" s="31"/>
      <c r="I83" s="31"/>
      <c r="J83" s="31"/>
      <c r="K83" s="31"/>
      <c r="L83" s="31"/>
      <c r="M83" s="28"/>
      <c r="N83" s="28"/>
      <c r="O83" s="28"/>
      <c r="P83" s="28"/>
      <c r="Q83" s="28"/>
      <c r="R83" s="28"/>
    </row>
    <row r="84" spans="1:28" ht="15" customHeight="1">
      <c r="A84" s="31"/>
      <c r="B84" s="31"/>
      <c r="C84" s="31"/>
      <c r="D84" s="31"/>
      <c r="E84" s="31"/>
      <c r="F84" s="31"/>
      <c r="G84" s="31"/>
      <c r="H84" s="31"/>
      <c r="I84" s="31"/>
      <c r="J84" s="31"/>
      <c r="K84" s="31"/>
      <c r="L84" s="31"/>
      <c r="M84" s="28"/>
      <c r="N84" s="28"/>
      <c r="O84" s="28"/>
      <c r="P84" s="28"/>
      <c r="Q84" s="28"/>
      <c r="R84" s="28"/>
    </row>
    <row r="85" spans="1:28" ht="15" customHeight="1">
      <c r="A85" s="31"/>
      <c r="B85" s="380" t="s">
        <v>991</v>
      </c>
      <c r="C85" s="380"/>
      <c r="D85" s="380"/>
      <c r="E85" s="31"/>
      <c r="F85" s="31"/>
      <c r="G85" s="31"/>
      <c r="H85" s="31"/>
      <c r="I85" s="31"/>
      <c r="J85" s="31"/>
      <c r="K85" s="31"/>
      <c r="L85" s="31"/>
      <c r="M85" s="27"/>
      <c r="N85" s="27"/>
      <c r="O85" s="27"/>
      <c r="P85" s="27"/>
      <c r="Q85" s="27"/>
      <c r="R85" s="27"/>
      <c r="S85" s="27"/>
      <c r="T85" s="27"/>
      <c r="U85" s="27"/>
      <c r="V85" s="27"/>
      <c r="W85" s="27"/>
      <c r="X85" s="27"/>
      <c r="Y85" s="27"/>
      <c r="Z85" s="27"/>
      <c r="AA85" s="27"/>
      <c r="AB85" s="30"/>
    </row>
    <row r="86" spans="1:28" ht="15" customHeight="1">
      <c r="A86" s="31"/>
      <c r="B86" s="31"/>
      <c r="C86" s="31"/>
      <c r="D86" s="31"/>
      <c r="E86" s="31"/>
      <c r="F86" s="31"/>
      <c r="G86" s="31"/>
      <c r="H86" s="31"/>
      <c r="I86" s="31"/>
      <c r="J86" s="31"/>
      <c r="K86" s="31"/>
      <c r="L86" s="31"/>
      <c r="M86" s="27"/>
      <c r="N86" s="27"/>
      <c r="O86" s="27"/>
      <c r="P86" s="27"/>
      <c r="Q86" s="27"/>
      <c r="R86" s="27"/>
      <c r="S86" s="27"/>
      <c r="T86" s="27"/>
      <c r="U86" s="27"/>
      <c r="V86" s="27"/>
      <c r="W86" s="27"/>
      <c r="X86" s="27"/>
      <c r="Y86" s="27"/>
      <c r="Z86" s="27"/>
      <c r="AA86" s="27"/>
      <c r="AB86" s="30"/>
    </row>
    <row r="87" spans="1:28" ht="15" customHeight="1">
      <c r="A87" s="31"/>
      <c r="B87" s="286" t="s">
        <v>1365</v>
      </c>
      <c r="C87" s="292" t="s">
        <v>118</v>
      </c>
      <c r="D87" s="292" t="s">
        <v>119</v>
      </c>
      <c r="E87" s="292" t="s">
        <v>120</v>
      </c>
      <c r="F87" s="292" t="s">
        <v>121</v>
      </c>
      <c r="G87" s="292" t="s">
        <v>122</v>
      </c>
      <c r="H87" s="31"/>
      <c r="I87" s="31"/>
      <c r="J87" s="31"/>
      <c r="K87" s="31"/>
      <c r="L87" s="31"/>
      <c r="M87" s="27"/>
      <c r="N87" s="27"/>
      <c r="O87" s="27"/>
      <c r="P87" s="27"/>
      <c r="Q87" s="27"/>
      <c r="R87" s="27"/>
      <c r="S87" s="27"/>
      <c r="T87" s="27"/>
      <c r="U87" s="27"/>
      <c r="V87" s="27"/>
      <c r="W87" s="27"/>
      <c r="X87" s="27"/>
      <c r="Y87" s="27"/>
      <c r="Z87" s="30"/>
      <c r="AA87" s="30"/>
      <c r="AB87" s="30"/>
    </row>
    <row r="88" spans="1:28" ht="15" customHeight="1">
      <c r="A88" s="31"/>
      <c r="B88" s="170" t="s">
        <v>992</v>
      </c>
      <c r="C88" s="217">
        <v>0</v>
      </c>
      <c r="D88" s="390">
        <v>0</v>
      </c>
      <c r="E88" s="390">
        <v>0</v>
      </c>
      <c r="F88" s="390">
        <v>0</v>
      </c>
      <c r="G88" s="390">
        <v>0</v>
      </c>
      <c r="H88" s="31"/>
      <c r="I88" s="31"/>
      <c r="J88" s="31"/>
      <c r="K88" s="31"/>
      <c r="L88" s="31"/>
      <c r="M88" s="27"/>
      <c r="N88" s="27"/>
      <c r="O88" s="27"/>
      <c r="P88" s="27"/>
      <c r="Q88" s="27"/>
      <c r="R88" s="27"/>
      <c r="S88" s="27"/>
      <c r="T88" s="27"/>
      <c r="U88" s="27"/>
      <c r="V88" s="27"/>
      <c r="W88" s="27"/>
      <c r="X88" s="27"/>
      <c r="Y88" s="27"/>
      <c r="Z88" s="30"/>
      <c r="AA88" s="30"/>
      <c r="AB88" s="30"/>
    </row>
    <row r="89" spans="1:28" ht="8.15" customHeight="1">
      <c r="B89" s="47"/>
      <c r="C89" s="47" t="s">
        <v>993</v>
      </c>
      <c r="D89" s="47"/>
      <c r="E89" s="47"/>
      <c r="F89" s="47"/>
      <c r="G89" s="47"/>
      <c r="S89" s="36"/>
    </row>
    <row r="90" spans="1:28" ht="44.15" customHeight="1">
      <c r="A90" s="31"/>
      <c r="B90" s="822" t="s">
        <v>994</v>
      </c>
      <c r="C90" s="822"/>
      <c r="D90" s="822"/>
      <c r="E90" s="822"/>
      <c r="F90" s="822"/>
      <c r="G90" s="822"/>
      <c r="H90" s="31"/>
      <c r="I90" s="31"/>
      <c r="J90" s="31"/>
      <c r="K90" s="31"/>
      <c r="L90" s="31"/>
      <c r="M90" s="31"/>
      <c r="N90" s="31"/>
      <c r="O90" s="31"/>
      <c r="P90" s="31"/>
      <c r="Q90" s="31"/>
      <c r="R90" s="31"/>
      <c r="S90" s="31"/>
      <c r="T90" s="27"/>
      <c r="U90" s="27"/>
      <c r="V90" s="27"/>
      <c r="W90" s="27"/>
      <c r="X90" s="27"/>
      <c r="Y90" s="27"/>
      <c r="Z90" s="27"/>
      <c r="AA90" s="30"/>
      <c r="AB90" s="30"/>
    </row>
    <row r="91" spans="1:28" ht="15" customHeight="1">
      <c r="I91" s="783"/>
      <c r="J91" s="783"/>
      <c r="K91" s="783"/>
      <c r="L91" s="783"/>
      <c r="M91" s="783"/>
      <c r="N91" s="783"/>
      <c r="O91" s="783"/>
      <c r="P91" s="783"/>
      <c r="Q91" s="783"/>
      <c r="R91" s="783"/>
      <c r="S91" s="783"/>
    </row>
    <row r="92" spans="1:28" ht="15" customHeight="1">
      <c r="B92" s="380" t="s">
        <v>995</v>
      </c>
      <c r="C92" s="380"/>
      <c r="D92" s="380"/>
      <c r="I92" s="783"/>
      <c r="J92" s="783"/>
      <c r="K92" s="783"/>
      <c r="L92" s="783"/>
      <c r="M92" s="783"/>
      <c r="N92" s="783"/>
      <c r="O92" s="783"/>
      <c r="P92" s="783"/>
      <c r="Q92" s="783"/>
      <c r="R92" s="783"/>
      <c r="S92" s="783"/>
    </row>
    <row r="93" spans="1:28" ht="15" customHeight="1">
      <c r="S93" s="36"/>
    </row>
    <row r="94" spans="1:28" ht="15" customHeight="1">
      <c r="A94" s="31"/>
      <c r="B94" s="792" t="s">
        <v>996</v>
      </c>
      <c r="C94" s="792"/>
      <c r="D94" s="792"/>
      <c r="E94" s="792"/>
      <c r="F94" s="31"/>
      <c r="G94" s="31"/>
      <c r="H94" s="31"/>
      <c r="I94" s="31"/>
      <c r="J94" s="31"/>
      <c r="K94" s="31"/>
      <c r="L94" s="31"/>
      <c r="S94" s="36"/>
    </row>
    <row r="95" spans="1:28" ht="15" customHeight="1">
      <c r="A95" s="31"/>
      <c r="B95" s="31"/>
      <c r="C95" s="31"/>
      <c r="D95" s="31"/>
      <c r="E95" s="31"/>
      <c r="F95" s="31"/>
      <c r="G95" s="31"/>
      <c r="H95" s="31"/>
      <c r="I95" s="782"/>
      <c r="J95" s="782"/>
      <c r="K95" s="782"/>
      <c r="L95" s="31"/>
      <c r="S95" s="36"/>
    </row>
    <row r="96" spans="1:28" ht="15" customHeight="1">
      <c r="A96" s="31"/>
      <c r="B96" s="286" t="s">
        <v>997</v>
      </c>
      <c r="C96" s="292" t="s">
        <v>1315</v>
      </c>
      <c r="D96" s="292" t="s">
        <v>119</v>
      </c>
      <c r="E96" s="292" t="s">
        <v>120</v>
      </c>
      <c r="F96" s="292" t="s">
        <v>121</v>
      </c>
      <c r="G96" s="292" t="s">
        <v>122</v>
      </c>
      <c r="H96" s="31"/>
      <c r="I96" s="31"/>
      <c r="J96" s="31"/>
      <c r="K96" s="31"/>
      <c r="L96" s="31"/>
      <c r="S96" s="36"/>
    </row>
    <row r="97" spans="1:18" ht="15" customHeight="1">
      <c r="A97" s="31"/>
      <c r="B97" s="55" t="s">
        <v>998</v>
      </c>
      <c r="C97" s="160">
        <v>16176</v>
      </c>
      <c r="D97" s="86">
        <v>13334</v>
      </c>
      <c r="E97" s="86">
        <v>16330</v>
      </c>
      <c r="F97" s="86">
        <v>18884</v>
      </c>
      <c r="G97" s="86">
        <v>20042</v>
      </c>
      <c r="H97" s="31"/>
      <c r="I97" s="31"/>
      <c r="J97" s="31"/>
      <c r="K97" s="31"/>
      <c r="L97" s="31"/>
      <c r="M97" s="28"/>
      <c r="N97" s="28"/>
      <c r="O97" s="28"/>
      <c r="P97" s="28"/>
      <c r="Q97" s="28"/>
      <c r="R97" s="28"/>
    </row>
    <row r="98" spans="1:18" ht="15" customHeight="1">
      <c r="A98" s="31"/>
      <c r="B98" s="57" t="s">
        <v>999</v>
      </c>
      <c r="C98" s="162">
        <f>C97-C99</f>
        <v>12874</v>
      </c>
      <c r="D98" s="88">
        <v>12345</v>
      </c>
      <c r="E98" s="88">
        <v>14436</v>
      </c>
      <c r="F98" s="88">
        <v>16347</v>
      </c>
      <c r="G98" s="88">
        <v>18421</v>
      </c>
      <c r="H98" s="31"/>
      <c r="I98" s="290"/>
      <c r="J98" s="521"/>
      <c r="K98" s="521"/>
      <c r="L98" s="521"/>
      <c r="M98" s="28"/>
      <c r="N98" s="28"/>
      <c r="O98" s="28"/>
      <c r="P98" s="28"/>
      <c r="Q98" s="28"/>
      <c r="R98" s="28"/>
    </row>
    <row r="99" spans="1:18" ht="15" customHeight="1">
      <c r="A99" s="31"/>
      <c r="B99" s="61" t="s">
        <v>1256</v>
      </c>
      <c r="C99" s="163">
        <v>3302</v>
      </c>
      <c r="D99" s="119">
        <v>989</v>
      </c>
      <c r="E99" s="119">
        <v>1895</v>
      </c>
      <c r="F99" s="119">
        <v>2537</v>
      </c>
      <c r="G99" s="119">
        <v>1621</v>
      </c>
      <c r="H99" s="31"/>
      <c r="I99" s="33"/>
      <c r="J99" s="511"/>
      <c r="K99" s="512"/>
      <c r="L99" s="512"/>
      <c r="M99" s="178"/>
      <c r="N99" s="178"/>
      <c r="O99" s="28"/>
      <c r="P99" s="28"/>
      <c r="Q99" s="28"/>
      <c r="R99" s="28"/>
    </row>
    <row r="100" spans="1:18" ht="15" customHeight="1">
      <c r="A100" s="31"/>
      <c r="B100" s="76" t="s">
        <v>1257</v>
      </c>
      <c r="C100" s="218">
        <f>C99/(C97)</f>
        <v>0.2041295746785361</v>
      </c>
      <c r="D100" s="443">
        <v>0.08</v>
      </c>
      <c r="E100" s="443">
        <v>0.11600000000000001</v>
      </c>
      <c r="F100" s="443">
        <v>0.13400000000000001</v>
      </c>
      <c r="G100" s="443">
        <v>8.1000000000000003E-2</v>
      </c>
      <c r="H100" s="31"/>
      <c r="I100" s="33"/>
      <c r="J100" s="511"/>
      <c r="K100" s="512"/>
      <c r="L100" s="512"/>
      <c r="M100" s="168"/>
      <c r="N100" s="168"/>
      <c r="O100" s="28"/>
      <c r="P100" s="28"/>
      <c r="Q100" s="28"/>
      <c r="R100" s="28"/>
    </row>
    <row r="101" spans="1:18" ht="8.15" customHeight="1">
      <c r="A101" s="31"/>
      <c r="B101" s="47"/>
      <c r="C101" s="47"/>
      <c r="D101" s="47"/>
      <c r="E101" s="47"/>
      <c r="F101" s="47"/>
      <c r="G101" s="47"/>
      <c r="H101" s="31"/>
      <c r="I101" s="33"/>
      <c r="J101" s="511"/>
      <c r="K101" s="512"/>
      <c r="L101" s="512"/>
      <c r="M101" s="91"/>
      <c r="N101" s="91"/>
    </row>
    <row r="102" spans="1:18" ht="40.5" customHeight="1">
      <c r="A102" s="31"/>
      <c r="B102" s="822" t="s">
        <v>1000</v>
      </c>
      <c r="C102" s="822"/>
      <c r="D102" s="822"/>
      <c r="E102" s="822"/>
      <c r="F102" s="822"/>
      <c r="G102" s="822"/>
      <c r="H102" s="31"/>
      <c r="I102" s="31"/>
      <c r="J102" s="31"/>
      <c r="K102" s="31"/>
      <c r="L102" s="31"/>
      <c r="M102" s="47"/>
      <c r="N102" s="47"/>
    </row>
    <row r="103" spans="1:18" ht="15" customHeight="1">
      <c r="A103" s="31"/>
      <c r="B103" s="31"/>
      <c r="C103" s="31"/>
      <c r="D103" s="31"/>
      <c r="E103" s="31"/>
      <c r="F103" s="31"/>
      <c r="G103" s="31"/>
      <c r="H103" s="31"/>
      <c r="I103" s="957"/>
      <c r="J103" s="957"/>
      <c r="K103" s="957"/>
      <c r="L103" s="957"/>
      <c r="M103" s="783"/>
      <c r="N103" s="783"/>
    </row>
    <row r="104" spans="1:18" ht="15" customHeight="1">
      <c r="A104" s="31"/>
      <c r="B104" s="31"/>
      <c r="C104" s="31"/>
      <c r="D104" s="31"/>
      <c r="E104" s="31"/>
      <c r="F104" s="31"/>
      <c r="G104" s="31"/>
      <c r="H104" s="31"/>
      <c r="I104" s="31"/>
      <c r="J104" s="31"/>
      <c r="K104" s="31"/>
      <c r="L104" s="31"/>
    </row>
    <row r="105" spans="1:18" ht="29.15" customHeight="1">
      <c r="A105" s="31"/>
      <c r="B105" s="382" t="s">
        <v>1366</v>
      </c>
      <c r="C105" s="526" t="s">
        <v>1001</v>
      </c>
      <c r="D105" s="526" t="s">
        <v>636</v>
      </c>
      <c r="E105" s="526" t="s">
        <v>1002</v>
      </c>
      <c r="F105" s="526" t="s">
        <v>637</v>
      </c>
      <c r="G105" s="526" t="s">
        <v>1003</v>
      </c>
      <c r="H105" s="526" t="s">
        <v>1004</v>
      </c>
      <c r="I105" s="526" t="s">
        <v>1005</v>
      </c>
      <c r="J105" s="513"/>
      <c r="K105" s="513"/>
      <c r="L105" s="513"/>
    </row>
    <row r="106" spans="1:18" ht="15" customHeight="1">
      <c r="A106" s="31"/>
      <c r="B106" s="55" t="s">
        <v>48</v>
      </c>
      <c r="C106" s="514">
        <v>10</v>
      </c>
      <c r="D106" s="514">
        <v>0</v>
      </c>
      <c r="E106" s="514">
        <v>6</v>
      </c>
      <c r="F106" s="514">
        <v>4</v>
      </c>
      <c r="G106" s="514">
        <v>0</v>
      </c>
      <c r="H106" s="514">
        <v>0</v>
      </c>
      <c r="I106" s="514">
        <v>0</v>
      </c>
      <c r="J106" s="515"/>
      <c r="K106" s="515"/>
      <c r="L106" s="515"/>
    </row>
    <row r="107" spans="1:18" ht="15" customHeight="1">
      <c r="A107" s="31"/>
      <c r="B107" s="57" t="s">
        <v>53</v>
      </c>
      <c r="C107" s="516">
        <v>3</v>
      </c>
      <c r="D107" s="516">
        <v>0</v>
      </c>
      <c r="E107" s="516">
        <v>0</v>
      </c>
      <c r="F107" s="516">
        <v>3</v>
      </c>
      <c r="G107" s="516">
        <v>0</v>
      </c>
      <c r="H107" s="516">
        <v>0</v>
      </c>
      <c r="I107" s="516">
        <v>0</v>
      </c>
      <c r="J107" s="515"/>
      <c r="K107" s="515"/>
      <c r="L107" s="515"/>
    </row>
    <row r="108" spans="1:18" ht="15" customHeight="1">
      <c r="A108" s="31"/>
      <c r="B108" s="57" t="s">
        <v>188</v>
      </c>
      <c r="C108" s="516">
        <v>1</v>
      </c>
      <c r="D108" s="516">
        <v>0</v>
      </c>
      <c r="E108" s="516">
        <v>1</v>
      </c>
      <c r="F108" s="516">
        <v>0</v>
      </c>
      <c r="G108" s="516">
        <v>0</v>
      </c>
      <c r="H108" s="516">
        <v>0</v>
      </c>
      <c r="I108" s="516">
        <v>0</v>
      </c>
      <c r="J108" s="515"/>
      <c r="K108" s="515"/>
      <c r="L108" s="515"/>
    </row>
    <row r="109" spans="1:18" ht="15" customHeight="1">
      <c r="A109" s="31"/>
      <c r="B109" s="57" t="s">
        <v>60</v>
      </c>
      <c r="C109" s="516">
        <v>4</v>
      </c>
      <c r="D109" s="516">
        <v>4</v>
      </c>
      <c r="E109" s="516">
        <v>0</v>
      </c>
      <c r="F109" s="516">
        <v>0</v>
      </c>
      <c r="G109" s="516">
        <v>0</v>
      </c>
      <c r="H109" s="516">
        <v>0</v>
      </c>
      <c r="I109" s="516">
        <v>0</v>
      </c>
      <c r="J109" s="515"/>
      <c r="K109" s="515"/>
      <c r="L109" s="515"/>
    </row>
    <row r="110" spans="1:18" ht="15" customHeight="1">
      <c r="A110" s="31"/>
      <c r="B110" s="61" t="s">
        <v>189</v>
      </c>
      <c r="C110" s="517">
        <v>9</v>
      </c>
      <c r="D110" s="517">
        <v>0</v>
      </c>
      <c r="E110" s="517">
        <v>1</v>
      </c>
      <c r="F110" s="517">
        <v>4</v>
      </c>
      <c r="G110" s="517">
        <v>4</v>
      </c>
      <c r="H110" s="517">
        <v>0</v>
      </c>
      <c r="I110" s="517">
        <v>0</v>
      </c>
      <c r="J110" s="515"/>
      <c r="K110" s="515"/>
      <c r="L110" s="515"/>
    </row>
    <row r="111" spans="1:18" ht="15" customHeight="1">
      <c r="A111" s="31"/>
      <c r="B111" s="76" t="s">
        <v>263</v>
      </c>
      <c r="C111" s="518">
        <f t="shared" ref="C111:I111" si="0">SUM(C106:C110)</f>
        <v>27</v>
      </c>
      <c r="D111" s="518">
        <f t="shared" si="0"/>
        <v>4</v>
      </c>
      <c r="E111" s="518">
        <f t="shared" si="0"/>
        <v>8</v>
      </c>
      <c r="F111" s="518">
        <f t="shared" si="0"/>
        <v>11</v>
      </c>
      <c r="G111" s="518">
        <f t="shared" si="0"/>
        <v>4</v>
      </c>
      <c r="H111" s="518">
        <f t="shared" si="0"/>
        <v>0</v>
      </c>
      <c r="I111" s="518">
        <f t="shared" si="0"/>
        <v>0</v>
      </c>
      <c r="J111" s="519"/>
      <c r="K111" s="519"/>
      <c r="L111" s="519"/>
    </row>
    <row r="112" spans="1:18" ht="8.15" customHeight="1">
      <c r="A112" s="31"/>
      <c r="B112" s="47"/>
      <c r="C112" s="47"/>
      <c r="D112" s="47"/>
      <c r="E112" s="47"/>
      <c r="F112" s="47"/>
      <c r="G112" s="47"/>
      <c r="H112" s="47"/>
      <c r="I112" s="47"/>
      <c r="J112" s="31"/>
      <c r="K112" s="31"/>
      <c r="L112" s="31"/>
    </row>
    <row r="113" spans="1:18" ht="44.15" customHeight="1">
      <c r="A113" s="31"/>
      <c r="B113" s="822" t="s">
        <v>1006</v>
      </c>
      <c r="C113" s="822"/>
      <c r="D113" s="822"/>
      <c r="E113" s="822"/>
      <c r="F113" s="822"/>
      <c r="G113" s="822"/>
      <c r="H113" s="822"/>
      <c r="I113" s="822"/>
      <c r="J113" s="31"/>
      <c r="K113" s="31"/>
      <c r="L113" s="31"/>
    </row>
    <row r="114" spans="1:18" ht="15" customHeight="1">
      <c r="A114" s="31"/>
      <c r="B114" s="31"/>
      <c r="C114" s="31"/>
      <c r="D114" s="31"/>
      <c r="E114" s="31"/>
      <c r="F114" s="31"/>
      <c r="G114" s="31"/>
      <c r="H114" s="31"/>
      <c r="I114" s="290"/>
      <c r="J114" s="958"/>
      <c r="K114" s="958"/>
      <c r="L114" s="512"/>
    </row>
    <row r="115" spans="1:18" ht="15" hidden="1" customHeight="1">
      <c r="A115" s="31"/>
      <c r="B115" s="31"/>
      <c r="C115" s="31"/>
      <c r="D115" s="31"/>
      <c r="E115" s="31"/>
      <c r="F115" s="31"/>
      <c r="G115" s="31"/>
      <c r="H115" s="31"/>
      <c r="I115" s="958"/>
      <c r="J115" s="792"/>
      <c r="K115" s="33"/>
      <c r="L115" s="511"/>
      <c r="P115" s="783"/>
      <c r="Q115" s="783"/>
      <c r="R115" s="783"/>
    </row>
    <row r="116" spans="1:18" ht="15" hidden="1" customHeight="1">
      <c r="A116" s="31"/>
      <c r="B116" s="31"/>
      <c r="C116" s="31"/>
      <c r="D116" s="31"/>
      <c r="E116" s="31"/>
      <c r="F116" s="31"/>
      <c r="G116" s="31"/>
      <c r="H116" s="31"/>
      <c r="I116" s="958"/>
      <c r="J116" s="792"/>
      <c r="K116" s="33"/>
      <c r="L116" s="511"/>
      <c r="P116" s="783"/>
      <c r="Q116" s="783"/>
      <c r="R116" s="783"/>
    </row>
    <row r="117" spans="1:18" ht="15" hidden="1" customHeight="1">
      <c r="A117" s="31"/>
      <c r="B117" s="31"/>
      <c r="C117" s="31"/>
      <c r="D117" s="31"/>
      <c r="E117" s="31"/>
      <c r="F117" s="31"/>
      <c r="G117" s="31"/>
      <c r="H117" s="31"/>
      <c r="I117" s="958"/>
      <c r="J117" s="792"/>
      <c r="K117" s="33"/>
      <c r="L117" s="511"/>
      <c r="P117" s="783"/>
      <c r="Q117" s="783"/>
      <c r="R117" s="783"/>
    </row>
    <row r="118" spans="1:18" ht="15" hidden="1" customHeight="1">
      <c r="A118" s="31"/>
      <c r="B118" s="31"/>
      <c r="C118" s="31"/>
      <c r="D118" s="31"/>
      <c r="E118" s="31"/>
      <c r="F118" s="31"/>
      <c r="G118" s="31"/>
      <c r="H118" s="31"/>
      <c r="I118" s="958"/>
      <c r="J118" s="33"/>
      <c r="K118" s="33"/>
      <c r="L118" s="511"/>
    </row>
    <row r="119" spans="1:18" ht="15" hidden="1" customHeight="1">
      <c r="A119" s="31"/>
      <c r="B119" s="31"/>
      <c r="C119" s="31"/>
      <c r="D119" s="31"/>
      <c r="E119" s="31"/>
      <c r="F119" s="31"/>
      <c r="G119" s="31"/>
      <c r="H119" s="31"/>
      <c r="I119" s="958"/>
      <c r="J119" s="33"/>
      <c r="K119" s="33"/>
      <c r="L119" s="511"/>
      <c r="P119" s="783"/>
      <c r="Q119" s="783"/>
      <c r="R119" s="783"/>
    </row>
    <row r="120" spans="1:18" ht="15" hidden="1" customHeight="1">
      <c r="A120" s="31"/>
      <c r="B120" s="31"/>
      <c r="C120" s="31"/>
      <c r="D120" s="31"/>
      <c r="E120" s="31"/>
      <c r="F120" s="31"/>
      <c r="G120" s="31"/>
      <c r="H120" s="31"/>
      <c r="I120" s="958"/>
      <c r="J120" s="792"/>
      <c r="K120" s="33"/>
      <c r="L120" s="511"/>
      <c r="P120" s="783"/>
      <c r="Q120" s="783"/>
      <c r="R120" s="783"/>
    </row>
    <row r="121" spans="1:18" ht="15" hidden="1" customHeight="1">
      <c r="A121" s="31"/>
      <c r="B121" s="31"/>
      <c r="C121" s="31"/>
      <c r="D121" s="31"/>
      <c r="E121" s="31"/>
      <c r="F121" s="31"/>
      <c r="G121" s="31"/>
      <c r="H121" s="31"/>
      <c r="I121" s="958"/>
      <c r="J121" s="792"/>
      <c r="K121" s="33"/>
      <c r="L121" s="511"/>
      <c r="P121" s="783"/>
      <c r="Q121" s="783"/>
      <c r="R121" s="783"/>
    </row>
    <row r="122" spans="1:18" ht="15" hidden="1" customHeight="1">
      <c r="A122" s="31"/>
      <c r="B122" s="31"/>
      <c r="C122" s="31"/>
      <c r="D122" s="31"/>
      <c r="E122" s="31"/>
      <c r="F122" s="31"/>
      <c r="G122" s="31"/>
      <c r="H122" s="31"/>
      <c r="I122" s="958"/>
      <c r="J122" s="792"/>
      <c r="K122" s="33"/>
      <c r="L122" s="511"/>
      <c r="P122" s="783"/>
      <c r="Q122" s="783"/>
      <c r="R122" s="783"/>
    </row>
    <row r="123" spans="1:18" ht="15" hidden="1" customHeight="1">
      <c r="A123" s="31"/>
      <c r="B123" s="31"/>
      <c r="C123" s="31"/>
      <c r="D123" s="31"/>
      <c r="E123" s="31"/>
      <c r="F123" s="31"/>
      <c r="G123" s="31"/>
      <c r="H123" s="31"/>
      <c r="I123" s="958"/>
      <c r="J123" s="33"/>
      <c r="K123" s="33"/>
      <c r="L123" s="511"/>
    </row>
    <row r="124" spans="1:18" ht="15" hidden="1" customHeight="1">
      <c r="A124" s="31"/>
      <c r="B124" s="31"/>
      <c r="C124" s="31"/>
      <c r="D124" s="31"/>
      <c r="E124" s="31"/>
      <c r="F124" s="31"/>
      <c r="G124" s="31"/>
      <c r="H124" s="31"/>
      <c r="I124" s="958"/>
      <c r="J124" s="33"/>
      <c r="K124" s="33"/>
      <c r="L124" s="511"/>
      <c r="P124" s="783"/>
      <c r="Q124" s="783"/>
      <c r="R124" s="783"/>
    </row>
    <row r="125" spans="1:18" ht="15" hidden="1" customHeight="1">
      <c r="A125" s="31"/>
      <c r="B125" s="31"/>
      <c r="C125" s="31"/>
      <c r="D125" s="31"/>
      <c r="E125" s="31"/>
      <c r="F125" s="31"/>
      <c r="G125" s="31"/>
      <c r="H125" s="31"/>
      <c r="I125" s="782"/>
      <c r="J125" s="782"/>
      <c r="K125" s="409"/>
      <c r="L125" s="520"/>
      <c r="P125" s="783"/>
      <c r="Q125" s="783"/>
      <c r="R125" s="783"/>
    </row>
    <row r="126" spans="1:18" ht="15" hidden="1" customHeight="1">
      <c r="A126" s="31"/>
      <c r="B126" s="31"/>
      <c r="C126" s="31"/>
      <c r="D126" s="31"/>
      <c r="E126" s="31"/>
      <c r="F126" s="31"/>
      <c r="G126" s="31"/>
      <c r="H126" s="31"/>
      <c r="I126" s="31"/>
      <c r="J126" s="31"/>
      <c r="K126" s="31"/>
      <c r="L126" s="31"/>
    </row>
    <row r="127" spans="1:18" ht="15" hidden="1" customHeight="1">
      <c r="A127" s="31"/>
      <c r="B127" s="31"/>
      <c r="C127" s="31"/>
      <c r="D127" s="31"/>
      <c r="E127" s="31"/>
      <c r="F127" s="31"/>
      <c r="G127" s="31"/>
      <c r="H127" s="31"/>
      <c r="I127" s="957"/>
      <c r="J127" s="957"/>
      <c r="K127" s="957"/>
      <c r="L127" s="957"/>
      <c r="M127" s="783"/>
      <c r="N127" s="783"/>
      <c r="O127" s="783"/>
      <c r="P127" s="783"/>
      <c r="Q127" s="783"/>
    </row>
    <row r="128" spans="1:18" ht="15" hidden="1" customHeight="1">
      <c r="A128" s="31"/>
      <c r="B128" s="31"/>
      <c r="C128" s="31"/>
      <c r="D128" s="31"/>
      <c r="E128" s="31"/>
      <c r="F128" s="31"/>
      <c r="G128" s="31"/>
      <c r="H128" s="31"/>
      <c r="I128" s="31"/>
      <c r="J128" s="31"/>
      <c r="K128" s="31"/>
      <c r="L128" s="31"/>
    </row>
    <row r="129" spans="1:12" ht="15" hidden="1" customHeight="1">
      <c r="A129" s="31"/>
      <c r="B129" s="31"/>
      <c r="C129" s="31"/>
      <c r="D129" s="31"/>
      <c r="E129" s="31"/>
      <c r="F129" s="31"/>
      <c r="G129" s="31"/>
      <c r="H129" s="31"/>
      <c r="I129" s="31"/>
      <c r="J129" s="31"/>
      <c r="K129" s="31"/>
      <c r="L129" s="31"/>
    </row>
    <row r="130" spans="1:12" ht="15" hidden="1" customHeight="1">
      <c r="A130" s="31"/>
      <c r="B130" s="31"/>
      <c r="C130" s="31"/>
      <c r="D130" s="31"/>
      <c r="E130" s="31"/>
      <c r="F130" s="31"/>
      <c r="G130" s="31"/>
      <c r="H130" s="31"/>
      <c r="I130" s="290"/>
      <c r="J130" s="521"/>
      <c r="K130" s="521"/>
      <c r="L130" s="31"/>
    </row>
    <row r="131" spans="1:12" ht="15" hidden="1" customHeight="1">
      <c r="A131" s="31"/>
      <c r="B131" s="31"/>
      <c r="C131" s="31"/>
      <c r="D131" s="31"/>
      <c r="E131" s="31"/>
      <c r="F131" s="31"/>
      <c r="G131" s="31"/>
      <c r="H131" s="31"/>
      <c r="I131" s="33"/>
      <c r="J131" s="511"/>
      <c r="K131" s="511"/>
      <c r="L131" s="31"/>
    </row>
    <row r="132" spans="1:12" ht="15" hidden="1" customHeight="1">
      <c r="A132" s="31"/>
      <c r="B132" s="31"/>
      <c r="C132" s="31"/>
      <c r="D132" s="31"/>
      <c r="E132" s="31"/>
      <c r="F132" s="31"/>
      <c r="G132" s="31"/>
      <c r="H132" s="31"/>
      <c r="I132" s="33"/>
      <c r="J132" s="511"/>
      <c r="K132" s="511"/>
      <c r="L132" s="31"/>
    </row>
    <row r="133" spans="1:12" ht="15" hidden="1" customHeight="1">
      <c r="A133" s="31"/>
      <c r="B133" s="31"/>
      <c r="C133" s="31"/>
      <c r="D133" s="31"/>
      <c r="E133" s="31"/>
      <c r="F133" s="31"/>
      <c r="G133" s="31"/>
      <c r="H133" s="31"/>
      <c r="I133" s="33"/>
      <c r="J133" s="511"/>
      <c r="K133" s="511"/>
      <c r="L133" s="31"/>
    </row>
    <row r="134" spans="1:12" ht="15" hidden="1" customHeight="1">
      <c r="A134" s="31"/>
      <c r="B134" s="31"/>
      <c r="C134" s="31"/>
      <c r="D134" s="31"/>
      <c r="E134" s="31"/>
      <c r="F134" s="31"/>
      <c r="G134" s="31"/>
      <c r="H134" s="31"/>
      <c r="I134" s="33"/>
      <c r="J134" s="511"/>
      <c r="K134" s="511"/>
      <c r="L134" s="31"/>
    </row>
    <row r="135" spans="1:12" ht="15" hidden="1" customHeight="1">
      <c r="A135" s="31"/>
      <c r="B135" s="31"/>
      <c r="C135" s="31"/>
      <c r="D135" s="31"/>
      <c r="E135" s="31"/>
      <c r="F135" s="31"/>
      <c r="G135" s="31"/>
      <c r="H135" s="31"/>
      <c r="I135" s="33"/>
      <c r="J135" s="511"/>
      <c r="K135" s="511"/>
      <c r="L135" s="31"/>
    </row>
    <row r="136" spans="1:12" ht="15" hidden="1" customHeight="1">
      <c r="A136" s="31"/>
      <c r="B136" s="31"/>
      <c r="C136" s="31"/>
      <c r="D136" s="31"/>
      <c r="E136" s="31"/>
      <c r="F136" s="31"/>
      <c r="G136" s="31"/>
      <c r="H136" s="31"/>
      <c r="I136" s="33"/>
      <c r="J136" s="511"/>
      <c r="K136" s="511"/>
      <c r="L136" s="31"/>
    </row>
    <row r="137" spans="1:12" ht="15" hidden="1" customHeight="1"/>
    <row r="138" spans="1:12" ht="15" hidden="1" customHeight="1"/>
    <row r="139" spans="1:12" ht="15" hidden="1" customHeight="1"/>
    <row r="140" spans="1:12" ht="15" hidden="1" customHeight="1">
      <c r="I140" s="783"/>
      <c r="J140" s="783"/>
      <c r="K140" s="783"/>
    </row>
    <row r="141" spans="1:12" ht="15" hidden="1" customHeight="1"/>
    <row r="142" spans="1:12" ht="15" hidden="1" customHeight="1"/>
    <row r="143" spans="1:12" ht="15" hidden="1" customHeight="1"/>
    <row r="144" spans="1:12" ht="15" hidden="1" customHeight="1"/>
    <row r="145" spans="9:14" ht="15" hidden="1" customHeight="1"/>
    <row r="146" spans="9:14" ht="15" hidden="1" customHeight="1"/>
    <row r="147" spans="9:14" ht="15" hidden="1" customHeight="1"/>
    <row r="148" spans="9:14" ht="15" hidden="1" customHeight="1"/>
    <row r="149" spans="9:14" ht="15" hidden="1" customHeight="1"/>
    <row r="150" spans="9:14" ht="15" hidden="1" customHeight="1"/>
    <row r="151" spans="9:14" ht="15" hidden="1" customHeight="1"/>
    <row r="152" spans="9:14" ht="15" hidden="1" customHeight="1"/>
    <row r="153" spans="9:14" ht="15" hidden="1" customHeight="1"/>
    <row r="154" spans="9:14" ht="15" hidden="1" customHeight="1">
      <c r="I154" s="783"/>
      <c r="J154" s="783"/>
    </row>
    <row r="155" spans="9:14" ht="15" hidden="1" customHeight="1"/>
    <row r="156" spans="9:14" ht="15" hidden="1" customHeight="1">
      <c r="I156" s="783"/>
      <c r="J156" s="783"/>
      <c r="K156" s="783"/>
      <c r="L156" s="783"/>
      <c r="M156" s="783"/>
      <c r="N156" s="783"/>
    </row>
    <row r="157" spans="9:14" ht="15" hidden="1" customHeight="1"/>
    <row r="158" spans="9:14" ht="15" hidden="1" customHeight="1"/>
    <row r="159" spans="9:14" ht="15" hidden="1" customHeight="1"/>
    <row r="160" spans="9:14" ht="15" hidden="1" customHeight="1"/>
    <row r="161" spans="9:14" ht="15" hidden="1" customHeight="1"/>
    <row r="162" spans="9:14" ht="15" hidden="1" customHeight="1"/>
    <row r="163" spans="9:14" ht="15" hidden="1" customHeight="1"/>
    <row r="164" spans="9:14" ht="15" hidden="1" customHeight="1"/>
    <row r="165" spans="9:14" ht="15" hidden="1" customHeight="1"/>
    <row r="166" spans="9:14" ht="15" hidden="1" customHeight="1"/>
    <row r="167" spans="9:14" ht="15" hidden="1" customHeight="1">
      <c r="I167" s="783"/>
      <c r="J167" s="783"/>
      <c r="K167" s="783"/>
      <c r="L167" s="783"/>
      <c r="M167" s="783"/>
      <c r="N167" s="783"/>
    </row>
    <row r="168" spans="9:14" ht="15" hidden="1" customHeight="1"/>
    <row r="169" spans="9:14" ht="15" hidden="1" customHeight="1"/>
    <row r="170" spans="9:14" ht="15" hidden="1" customHeight="1"/>
    <row r="171" spans="9:14" ht="15" hidden="1" customHeight="1"/>
    <row r="172" spans="9:14" ht="15" hidden="1" customHeight="1"/>
    <row r="173" spans="9:14" ht="15" hidden="1" customHeight="1"/>
    <row r="174" spans="9:14" ht="15" hidden="1" customHeight="1"/>
    <row r="175" spans="9:14" ht="15" hidden="1" customHeight="1">
      <c r="I175" s="783"/>
      <c r="J175" s="783"/>
      <c r="K175" s="783"/>
      <c r="L175" s="783"/>
      <c r="M175" s="783"/>
      <c r="N175" s="783"/>
    </row>
    <row r="176" spans="9:14" ht="15" hidden="1" customHeight="1"/>
    <row r="177" spans="9:14" ht="15" hidden="1" customHeight="1"/>
    <row r="178" spans="9:14" ht="15" hidden="1" customHeight="1"/>
    <row r="179" spans="9:14" ht="15" hidden="1" customHeight="1">
      <c r="I179" s="783"/>
      <c r="J179" s="783"/>
      <c r="K179" s="783"/>
      <c r="L179" s="783"/>
    </row>
    <row r="180" spans="9:14" ht="15" hidden="1" customHeight="1"/>
    <row r="181" spans="9:14" ht="15" hidden="1" customHeight="1"/>
    <row r="182" spans="9:14" ht="15" hidden="1" customHeight="1"/>
    <row r="183" spans="9:14" ht="15" hidden="1" customHeight="1"/>
    <row r="184" spans="9:14" ht="15" hidden="1" customHeight="1"/>
    <row r="185" spans="9:14" ht="15" hidden="1" customHeight="1"/>
    <row r="186" spans="9:14" ht="15" hidden="1" customHeight="1"/>
    <row r="187" spans="9:14" ht="15" hidden="1" customHeight="1">
      <c r="I187" s="783"/>
      <c r="J187" s="783"/>
      <c r="K187" s="783"/>
      <c r="L187" s="783"/>
      <c r="M187" s="783"/>
      <c r="N187" s="783"/>
    </row>
    <row r="188" spans="9:14" ht="15" hidden="1" customHeight="1"/>
    <row r="189" spans="9:14" ht="15" hidden="1" customHeight="1"/>
    <row r="190" spans="9:14" ht="15" hidden="1" customHeight="1"/>
    <row r="191" spans="9:14" ht="15" hidden="1" customHeight="1"/>
    <row r="192" spans="9:14" ht="15" hidden="1" customHeight="1"/>
    <row r="193" spans="9:15" ht="15" hidden="1" customHeight="1"/>
    <row r="194" spans="9:15" ht="15" hidden="1" customHeight="1"/>
    <row r="195" spans="9:15" ht="15" hidden="1" customHeight="1"/>
    <row r="196" spans="9:15" ht="15" hidden="1" customHeight="1"/>
    <row r="197" spans="9:15" ht="15" hidden="1" customHeight="1"/>
    <row r="198" spans="9:15" ht="15" hidden="1" customHeight="1">
      <c r="I198" s="783"/>
      <c r="J198" s="783"/>
      <c r="K198" s="783"/>
      <c r="L198" s="783"/>
      <c r="M198" s="783"/>
      <c r="N198" s="783"/>
      <c r="O198" s="783"/>
    </row>
  </sheetData>
  <sheetProtection algorithmName="SHA-512" hashValue="/8PAxKnr05nL7b5/HsqqNNenLDkX9UAV1jhIFbHJTNntQP9apLzbqFwOg6G6QW5Ne4q/THECgarovZO47W6jhA==" saltValue="eETAI7E0TDMrw6Pu2R9x3A==" spinCount="100000" sheet="1" objects="1" scenarios="1"/>
  <mergeCells count="54">
    <mergeCell ref="I187:N187"/>
    <mergeCell ref="I179:L179"/>
    <mergeCell ref="I198:O198"/>
    <mergeCell ref="I140:K140"/>
    <mergeCell ref="I154:J154"/>
    <mergeCell ref="I156:N156"/>
    <mergeCell ref="I175:N175"/>
    <mergeCell ref="I167:N167"/>
    <mergeCell ref="I127:Q127"/>
    <mergeCell ref="I120:I124"/>
    <mergeCell ref="J120:J122"/>
    <mergeCell ref="I115:I119"/>
    <mergeCell ref="J115:J117"/>
    <mergeCell ref="P115:R117"/>
    <mergeCell ref="P119:R119"/>
    <mergeCell ref="P120:R122"/>
    <mergeCell ref="P124:R124"/>
    <mergeCell ref="P125:R125"/>
    <mergeCell ref="B102:G102"/>
    <mergeCell ref="I103:N103"/>
    <mergeCell ref="J114:K114"/>
    <mergeCell ref="B113:I113"/>
    <mergeCell ref="I125:J125"/>
    <mergeCell ref="B82:G82"/>
    <mergeCell ref="I95:K95"/>
    <mergeCell ref="I91:S92"/>
    <mergeCell ref="B94:E94"/>
    <mergeCell ref="B90:G90"/>
    <mergeCell ref="C64:C66"/>
    <mergeCell ref="B64:B68"/>
    <mergeCell ref="E68:F68"/>
    <mergeCell ref="B71:G71"/>
    <mergeCell ref="B69:F69"/>
    <mergeCell ref="E63:F63"/>
    <mergeCell ref="C59:C61"/>
    <mergeCell ref="C58:D58"/>
    <mergeCell ref="B59:B63"/>
    <mergeCell ref="B40:J40"/>
    <mergeCell ref="E37:F37"/>
    <mergeCell ref="C33:C35"/>
    <mergeCell ref="B33:B37"/>
    <mergeCell ref="B38:F38"/>
    <mergeCell ref="I28:K30"/>
    <mergeCell ref="I32:K32"/>
    <mergeCell ref="I33:K35"/>
    <mergeCell ref="I38:K38"/>
    <mergeCell ref="I37:K37"/>
    <mergeCell ref="B4:L5"/>
    <mergeCell ref="B16:G16"/>
    <mergeCell ref="B24:D24"/>
    <mergeCell ref="C27:D27"/>
    <mergeCell ref="B28:B32"/>
    <mergeCell ref="C28:C30"/>
    <mergeCell ref="E32:F32"/>
  </mergeCells>
  <pageMargins left="0.75" right="0.75" top="1" bottom="1" header="0.5" footer="0.5"/>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8"/>
  </sheetPr>
  <dimension ref="A1:H49"/>
  <sheetViews>
    <sheetView showRuler="0" workbookViewId="0"/>
  </sheetViews>
  <sheetFormatPr defaultColWidth="0" defaultRowHeight="12.5" zeroHeight="1"/>
  <cols>
    <col min="1" max="1" width="5.26953125" style="28" customWidth="1"/>
    <col min="2" max="2" width="36.26953125" style="28" customWidth="1"/>
    <col min="3" max="3" width="78.453125" style="28" customWidth="1"/>
    <col min="4" max="4" width="4.54296875" style="28" customWidth="1"/>
    <col min="5" max="8" width="0" style="28" hidden="1" customWidth="1"/>
    <col min="9" max="26" width="13.7265625" style="28" hidden="1" customWidth="1"/>
    <col min="27" max="16384" width="13.7265625" style="28" hidden="1"/>
  </cols>
  <sheetData>
    <row r="1" spans="1:8" ht="15" customHeight="1">
      <c r="A1" s="35"/>
      <c r="B1" s="35"/>
      <c r="C1" s="35"/>
      <c r="D1" s="35"/>
      <c r="E1" s="36"/>
      <c r="F1" s="36"/>
      <c r="G1" s="36"/>
      <c r="H1" s="36"/>
    </row>
    <row r="2" spans="1:8" ht="74.150000000000006" customHeight="1">
      <c r="A2" s="35"/>
      <c r="B2" s="31"/>
      <c r="C2" s="41" t="s">
        <v>1</v>
      </c>
      <c r="D2" s="38"/>
      <c r="E2" s="36"/>
      <c r="F2" s="36"/>
      <c r="G2" s="36"/>
      <c r="H2" s="36"/>
    </row>
    <row r="3" spans="1:8" ht="15" customHeight="1">
      <c r="A3" s="35"/>
      <c r="B3" s="35"/>
      <c r="C3" s="35"/>
      <c r="D3" s="35"/>
      <c r="E3" s="36"/>
      <c r="F3" s="36"/>
      <c r="G3" s="36"/>
      <c r="H3" s="36"/>
    </row>
    <row r="4" spans="1:8" ht="15" customHeight="1">
      <c r="A4" s="35"/>
      <c r="B4" s="35"/>
      <c r="C4" s="35"/>
      <c r="D4" s="35"/>
      <c r="E4" s="36"/>
      <c r="F4" s="36"/>
      <c r="G4" s="36"/>
      <c r="H4" s="36"/>
    </row>
    <row r="5" spans="1:8" ht="27.65" customHeight="1">
      <c r="A5" s="35"/>
      <c r="B5" s="779" t="s">
        <v>1007</v>
      </c>
      <c r="C5" s="779"/>
      <c r="D5" s="779"/>
      <c r="E5" s="783"/>
      <c r="F5" s="783"/>
      <c r="G5" s="783"/>
      <c r="H5" s="783"/>
    </row>
    <row r="6" spans="1:8" ht="15" customHeight="1">
      <c r="A6" s="35"/>
      <c r="B6" s="31"/>
      <c r="C6" s="31"/>
      <c r="D6" s="31"/>
      <c r="E6" s="36"/>
      <c r="F6" s="36"/>
      <c r="G6" s="36"/>
      <c r="H6" s="36"/>
    </row>
    <row r="7" spans="1:8" ht="15" customHeight="1">
      <c r="A7" s="35"/>
      <c r="B7" s="31"/>
      <c r="C7" s="31"/>
      <c r="D7" s="31"/>
      <c r="E7" s="36"/>
      <c r="F7" s="36"/>
      <c r="G7" s="36"/>
      <c r="H7" s="36"/>
    </row>
    <row r="8" spans="1:8" ht="15" customHeight="1" thickBot="1">
      <c r="A8" s="35"/>
      <c r="B8" s="288" t="s">
        <v>112</v>
      </c>
      <c r="C8" s="959" t="s">
        <v>113</v>
      </c>
      <c r="D8" s="959"/>
      <c r="E8" s="959"/>
      <c r="F8" s="959"/>
      <c r="G8" s="959"/>
      <c r="H8" s="36"/>
    </row>
    <row r="9" spans="1:8" ht="15.75" customHeight="1">
      <c r="A9" s="36"/>
      <c r="B9" s="849" t="s">
        <v>27</v>
      </c>
      <c r="C9" s="68" t="s">
        <v>1539</v>
      </c>
      <c r="D9" s="36"/>
      <c r="E9" s="36"/>
      <c r="F9" s="36"/>
      <c r="G9" s="36"/>
      <c r="H9" s="36"/>
    </row>
    <row r="10" spans="1:8" ht="15.75" customHeight="1">
      <c r="A10" s="36"/>
      <c r="B10" s="850"/>
      <c r="C10" s="69" t="s">
        <v>1540</v>
      </c>
      <c r="D10" s="36"/>
      <c r="E10" s="36"/>
      <c r="F10" s="36"/>
      <c r="G10" s="36"/>
      <c r="H10" s="36"/>
    </row>
    <row r="11" spans="1:8" ht="29.15" customHeight="1">
      <c r="A11" s="35"/>
      <c r="B11" s="283" t="s">
        <v>28</v>
      </c>
      <c r="C11" s="57" t="s">
        <v>1541</v>
      </c>
      <c r="D11" s="31"/>
      <c r="E11" s="36"/>
      <c r="F11" s="36"/>
      <c r="G11" s="36"/>
      <c r="H11" s="36"/>
    </row>
    <row r="12" spans="1:8" ht="15" customHeight="1">
      <c r="A12" s="35"/>
      <c r="B12" s="851" t="s">
        <v>1008</v>
      </c>
      <c r="C12" s="70" t="s">
        <v>1542</v>
      </c>
      <c r="D12" s="31"/>
      <c r="E12" s="36"/>
      <c r="F12" s="36"/>
      <c r="G12" s="36"/>
      <c r="H12" s="36"/>
    </row>
    <row r="13" spans="1:8" ht="15" customHeight="1">
      <c r="A13" s="35"/>
      <c r="B13" s="850"/>
      <c r="C13" s="69" t="s">
        <v>1543</v>
      </c>
      <c r="D13" s="31"/>
      <c r="E13" s="36"/>
      <c r="F13" s="36"/>
      <c r="G13" s="36"/>
      <c r="H13" s="36"/>
    </row>
    <row r="14" spans="1:8" ht="15.75" customHeight="1">
      <c r="A14" s="36"/>
      <c r="B14" s="283" t="s">
        <v>30</v>
      </c>
      <c r="C14" s="57" t="s">
        <v>1544</v>
      </c>
      <c r="D14" s="36"/>
      <c r="E14" s="36"/>
      <c r="F14" s="36"/>
      <c r="G14" s="36"/>
      <c r="H14" s="36"/>
    </row>
    <row r="15" spans="1:8" ht="15.75" customHeight="1">
      <c r="A15" s="35"/>
      <c r="B15" s="851" t="s">
        <v>31</v>
      </c>
      <c r="C15" s="70" t="s">
        <v>1545</v>
      </c>
      <c r="D15" s="31"/>
      <c r="E15" s="36"/>
      <c r="F15" s="36"/>
      <c r="G15" s="36"/>
      <c r="H15" s="36"/>
    </row>
    <row r="16" spans="1:8" ht="15" customHeight="1">
      <c r="A16" s="36"/>
      <c r="B16" s="852"/>
      <c r="C16" s="71" t="s">
        <v>1546</v>
      </c>
      <c r="D16" s="36"/>
      <c r="E16" s="36"/>
      <c r="F16" s="36"/>
      <c r="G16" s="36"/>
      <c r="H16" s="36"/>
    </row>
    <row r="17" spans="1:8" ht="15" customHeight="1">
      <c r="A17" s="36"/>
      <c r="B17" s="284"/>
      <c r="C17" s="284"/>
      <c r="D17" s="36"/>
      <c r="E17" s="36"/>
      <c r="F17" s="36"/>
      <c r="G17" s="36"/>
      <c r="H17" s="36"/>
    </row>
    <row r="18" spans="1:8" ht="15" hidden="1" customHeight="1"/>
    <row r="19" spans="1:8" ht="15" hidden="1" customHeight="1"/>
    <row r="20" spans="1:8" ht="15" hidden="1" customHeight="1"/>
    <row r="21" spans="1:8" ht="15" hidden="1" customHeight="1"/>
    <row r="22" spans="1:8" ht="15" hidden="1" customHeight="1"/>
    <row r="23" spans="1:8" ht="15" hidden="1" customHeight="1"/>
    <row r="24" spans="1:8" ht="15" hidden="1" customHeight="1"/>
    <row r="25" spans="1:8" ht="15" hidden="1" customHeight="1"/>
    <row r="26" spans="1:8" ht="15" hidden="1" customHeight="1"/>
    <row r="27" spans="1:8" ht="15" hidden="1" customHeight="1"/>
    <row r="28" spans="1:8" ht="15" hidden="1" customHeight="1"/>
    <row r="29" spans="1:8" ht="15" hidden="1" customHeight="1"/>
    <row r="30" spans="1:8" ht="15" hidden="1" customHeight="1"/>
    <row r="31" spans="1:8" ht="15" hidden="1" customHeight="1"/>
    <row r="32" spans="1:8" ht="15" hidden="1" customHeight="1"/>
    <row r="33" s="28" customFormat="1" ht="15" hidden="1" customHeight="1"/>
    <row r="34" s="28" customFormat="1" ht="15" hidden="1" customHeight="1"/>
    <row r="35" s="28" customFormat="1" ht="15" hidden="1" customHeight="1"/>
    <row r="36" s="28" customFormat="1" ht="15" hidden="1" customHeight="1"/>
    <row r="37" s="28" customFormat="1" ht="15" hidden="1" customHeight="1"/>
    <row r="38" s="28" customFormat="1" ht="15" hidden="1" customHeight="1"/>
    <row r="39" s="28" customFormat="1" ht="15" hidden="1" customHeight="1"/>
    <row r="40" s="28" customFormat="1" ht="15" hidden="1" customHeight="1"/>
    <row r="41" s="28" customFormat="1" ht="15" hidden="1" customHeight="1"/>
    <row r="42" s="28" customFormat="1" ht="15" hidden="1" customHeight="1"/>
    <row r="43" s="28" customFormat="1" ht="15" hidden="1" customHeight="1"/>
    <row r="44" s="28" customFormat="1" hidden="1"/>
    <row r="45" s="28" customFormat="1" hidden="1"/>
    <row r="46" s="28" customFormat="1" hidden="1"/>
    <row r="47" s="28" customFormat="1" hidden="1"/>
    <row r="48" s="28" customFormat="1" hidden="1"/>
    <row r="49" s="28" customFormat="1" hidden="1"/>
  </sheetData>
  <sheetProtection algorithmName="SHA-512" hashValue="K+9hBXNLqPV1gPE0aeD2Xn5F7Z9OOw8GWTrL1448YxZrMWpx632IyNhEIzvEiZbp11Za/ItPjYhjf1Bd4e2urg==" saltValue="+F2kifeb4QlBAaU7CwPjfA==" spinCount="100000" sheet="1" objects="1" scenarios="1"/>
  <mergeCells count="5">
    <mergeCell ref="B5:H5"/>
    <mergeCell ref="B12:B13"/>
    <mergeCell ref="B9:B10"/>
    <mergeCell ref="B15:B16"/>
    <mergeCell ref="C8:G8"/>
  </mergeCells>
  <hyperlinks>
    <hyperlink ref="B9:B10" location="Energy!A1" display="Energy" xr:uid="{7CDF039F-E976-47E2-8667-02D4A2D34742}"/>
    <hyperlink ref="B11" location="Portfolio!A1" display="Portfolio" xr:uid="{6565012E-0DAB-4885-B89A-82BC3E3CD942}"/>
    <hyperlink ref="B12:B13" location="'GHG Emissions'!A1" display="Greenhouse gas (GHG) emissions" xr:uid="{EDA33BAA-5EA6-4842-AC3F-FDC4E8806651}"/>
    <hyperlink ref="B14" location="'Other GHG Emissions'!A1" display="Other GHG emissions" xr:uid="{D62F8F38-C18E-425F-B7BF-6E3030FB0EB9}"/>
    <hyperlink ref="B15:B16" location="'Emissions Limiting Regulations'!A1" display="Emissions limiting regulations" xr:uid="{6262DC1C-D00A-4382-95F2-86B2159970BD}"/>
  </hyperlinks>
  <pageMargins left="0.75" right="0.75" top="1" bottom="1" header="0.5" footer="0.5"/>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8" tint="0.79998168889431442"/>
  </sheetPr>
  <dimension ref="A1:M125"/>
  <sheetViews>
    <sheetView showRuler="0" workbookViewId="0"/>
  </sheetViews>
  <sheetFormatPr defaultColWidth="0" defaultRowHeight="12.5" zeroHeight="1"/>
  <cols>
    <col min="1" max="1" width="3.7265625" style="36" customWidth="1"/>
    <col min="2" max="2" width="38.453125" style="36" customWidth="1"/>
    <col min="3" max="3" width="28" style="36" customWidth="1"/>
    <col min="4" max="8" width="18.81640625" style="36" customWidth="1"/>
    <col min="9" max="11" width="13.7265625" style="36" customWidth="1"/>
    <col min="12" max="13" width="0" style="36" hidden="1" customWidth="1"/>
    <col min="14" max="31" width="13.7265625" style="36" hidden="1" customWidth="1"/>
    <col min="32" max="16384" width="13.7265625" style="36" hidden="1"/>
  </cols>
  <sheetData>
    <row r="1" spans="1:12" s="28" customFormat="1" ht="15" customHeight="1">
      <c r="A1" s="31"/>
      <c r="B1" s="31"/>
      <c r="C1" s="36"/>
      <c r="D1" s="31"/>
      <c r="E1" s="31"/>
      <c r="F1" s="31"/>
      <c r="G1" s="31"/>
      <c r="H1" s="31"/>
      <c r="I1" s="31"/>
      <c r="J1" s="31"/>
      <c r="K1" s="31"/>
      <c r="L1" s="27"/>
    </row>
    <row r="2" spans="1:12" s="28" customFormat="1" ht="74.150000000000006" customHeight="1">
      <c r="A2" s="31"/>
      <c r="B2" s="31"/>
      <c r="C2" s="36"/>
      <c r="D2" s="31"/>
      <c r="E2" s="31"/>
      <c r="F2" s="31"/>
      <c r="G2" s="31"/>
      <c r="H2" s="31"/>
      <c r="I2" s="151"/>
      <c r="J2" s="41" t="s">
        <v>1</v>
      </c>
      <c r="K2" s="31"/>
      <c r="L2" s="27"/>
    </row>
    <row r="3" spans="1:12" s="28" customFormat="1" ht="15" customHeight="1">
      <c r="A3" s="31"/>
      <c r="B3" s="31"/>
      <c r="C3" s="36"/>
      <c r="D3" s="31"/>
      <c r="E3" s="31"/>
      <c r="F3" s="31"/>
      <c r="G3" s="31"/>
      <c r="H3" s="31"/>
      <c r="I3" s="31"/>
      <c r="J3" s="31"/>
      <c r="K3" s="31"/>
      <c r="L3" s="27"/>
    </row>
    <row r="4" spans="1:12" s="28" customFormat="1" ht="15" customHeight="1">
      <c r="A4" s="31"/>
      <c r="B4" s="31"/>
      <c r="C4" s="36"/>
      <c r="D4" s="31"/>
      <c r="E4" s="31"/>
      <c r="F4" s="31"/>
      <c r="G4" s="31"/>
      <c r="H4" s="31"/>
      <c r="I4" s="31"/>
      <c r="J4" s="31"/>
      <c r="K4" s="31"/>
      <c r="L4" s="27"/>
    </row>
    <row r="5" spans="1:12" s="28" customFormat="1" ht="27.65" customHeight="1">
      <c r="A5" s="31"/>
      <c r="B5" s="32" t="s">
        <v>1009</v>
      </c>
      <c r="C5" s="36"/>
      <c r="D5" s="31"/>
      <c r="E5" s="31"/>
      <c r="F5" s="31"/>
      <c r="G5" s="31"/>
      <c r="H5" s="31"/>
      <c r="I5" s="31"/>
      <c r="J5" s="31"/>
      <c r="K5" s="31"/>
      <c r="L5" s="27"/>
    </row>
    <row r="6" spans="1:12" s="28" customFormat="1" ht="15" customHeight="1">
      <c r="A6" s="31"/>
      <c r="B6" s="290"/>
      <c r="C6" s="290"/>
      <c r="D6" s="290"/>
      <c r="E6" s="290"/>
      <c r="F6" s="290"/>
      <c r="G6" s="290"/>
      <c r="H6" s="290"/>
      <c r="I6" s="290"/>
      <c r="J6" s="31"/>
      <c r="K6" s="31"/>
      <c r="L6" s="27"/>
    </row>
    <row r="7" spans="1:12" s="28" customFormat="1" ht="15" customHeight="1">
      <c r="A7" s="31"/>
      <c r="B7" s="417"/>
      <c r="C7" s="36"/>
      <c r="D7" s="417"/>
      <c r="E7" s="417"/>
      <c r="F7" s="417"/>
      <c r="G7" s="417"/>
      <c r="H7" s="417"/>
      <c r="I7" s="417"/>
      <c r="J7" s="31"/>
      <c r="K7" s="31"/>
      <c r="L7" s="27"/>
    </row>
    <row r="8" spans="1:12" s="28" customFormat="1" ht="40.9" customHeight="1">
      <c r="A8" s="384"/>
      <c r="B8" s="964" t="s">
        <v>1247</v>
      </c>
      <c r="C8" s="965"/>
      <c r="D8" s="965"/>
      <c r="E8" s="965"/>
      <c r="F8" s="965"/>
      <c r="G8" s="965"/>
      <c r="H8" s="965"/>
      <c r="I8" s="966"/>
      <c r="J8" s="122"/>
      <c r="K8" s="31"/>
      <c r="L8" s="27"/>
    </row>
    <row r="9" spans="1:12" s="28" customFormat="1" ht="15" customHeight="1">
      <c r="A9" s="31"/>
      <c r="B9" s="369"/>
      <c r="C9" s="369"/>
      <c r="D9" s="369"/>
      <c r="E9" s="369"/>
      <c r="F9" s="369"/>
      <c r="G9" s="369"/>
      <c r="H9" s="369"/>
      <c r="I9" s="369"/>
      <c r="J9" s="31"/>
      <c r="K9" s="31"/>
      <c r="L9" s="27"/>
    </row>
    <row r="10" spans="1:12" s="28" customFormat="1" ht="95.9" customHeight="1">
      <c r="A10" s="384"/>
      <c r="B10" s="900" t="s">
        <v>1248</v>
      </c>
      <c r="C10" s="855"/>
      <c r="D10" s="855"/>
      <c r="E10" s="855"/>
      <c r="F10" s="855"/>
      <c r="G10" s="855"/>
      <c r="H10" s="855"/>
      <c r="I10" s="855"/>
      <c r="J10" s="901"/>
      <c r="K10" s="31"/>
      <c r="L10" s="27"/>
    </row>
    <row r="11" spans="1:12" s="28" customFormat="1" ht="15" customHeight="1">
      <c r="A11" s="31"/>
      <c r="B11" s="31"/>
      <c r="C11" s="31"/>
      <c r="D11" s="31"/>
      <c r="E11" s="31"/>
      <c r="F11" s="31"/>
      <c r="G11" s="31"/>
      <c r="H11" s="31"/>
      <c r="I11" s="31"/>
      <c r="J11" s="31"/>
      <c r="K11" s="31"/>
      <c r="L11" s="27"/>
    </row>
    <row r="12" spans="1:12" s="28" customFormat="1" ht="15" customHeight="1">
      <c r="A12" s="36"/>
      <c r="B12" s="36"/>
      <c r="C12" s="36"/>
      <c r="D12" s="36"/>
      <c r="E12" s="36"/>
      <c r="F12" s="36"/>
      <c r="G12" s="36"/>
      <c r="H12" s="36"/>
      <c r="I12" s="36"/>
      <c r="J12" s="36"/>
      <c r="K12" s="36"/>
    </row>
    <row r="13" spans="1:12" s="28" customFormat="1" ht="15" customHeight="1">
      <c r="A13" s="31"/>
      <c r="B13" s="380" t="s">
        <v>1010</v>
      </c>
      <c r="C13" s="380"/>
      <c r="D13" s="380"/>
      <c r="E13" s="31"/>
      <c r="F13" s="31"/>
      <c r="G13" s="31"/>
      <c r="H13" s="31"/>
      <c r="I13" s="31"/>
      <c r="J13" s="31"/>
      <c r="K13" s="31"/>
      <c r="L13" s="27"/>
    </row>
    <row r="14" spans="1:12" s="28" customFormat="1" ht="15" customHeight="1">
      <c r="A14" s="31"/>
      <c r="B14" s="31"/>
      <c r="C14" s="36"/>
      <c r="D14" s="31"/>
      <c r="E14" s="31"/>
      <c r="F14" s="31"/>
      <c r="G14" s="31"/>
      <c r="H14" s="31"/>
      <c r="I14" s="31"/>
      <c r="J14" s="31"/>
      <c r="K14" s="31"/>
      <c r="L14" s="27"/>
    </row>
    <row r="15" spans="1:12" s="28" customFormat="1" ht="25.9" customHeight="1">
      <c r="A15" s="31"/>
      <c r="B15" s="523" t="s">
        <v>1011</v>
      </c>
      <c r="C15" s="524" t="s">
        <v>118</v>
      </c>
      <c r="D15" s="524" t="s">
        <v>119</v>
      </c>
      <c r="E15" s="524" t="s">
        <v>120</v>
      </c>
      <c r="F15" s="524" t="s">
        <v>121</v>
      </c>
      <c r="G15" s="524" t="s">
        <v>122</v>
      </c>
      <c r="H15" s="31"/>
      <c r="I15" s="31"/>
      <c r="J15" s="31"/>
      <c r="K15" s="31"/>
      <c r="L15" s="27"/>
    </row>
    <row r="16" spans="1:12" s="28" customFormat="1" ht="15" customHeight="1">
      <c r="A16" s="31"/>
      <c r="B16" s="55" t="s">
        <v>1012</v>
      </c>
      <c r="C16" s="160">
        <f>20.8+16.8</f>
        <v>37.6</v>
      </c>
      <c r="D16" s="86">
        <v>44</v>
      </c>
      <c r="E16" s="86">
        <v>44</v>
      </c>
      <c r="F16" s="86">
        <v>50</v>
      </c>
      <c r="G16" s="86">
        <v>52</v>
      </c>
      <c r="H16" s="31"/>
      <c r="I16" s="31"/>
      <c r="J16" s="31"/>
      <c r="K16" s="31"/>
      <c r="L16" s="27"/>
    </row>
    <row r="17" spans="1:12" s="28" customFormat="1" ht="15" customHeight="1">
      <c r="A17" s="31"/>
      <c r="B17" s="57" t="s">
        <v>1013</v>
      </c>
      <c r="C17" s="162">
        <v>5.3</v>
      </c>
      <c r="D17" s="88">
        <v>5</v>
      </c>
      <c r="E17" s="88">
        <v>6</v>
      </c>
      <c r="F17" s="88">
        <v>6</v>
      </c>
      <c r="G17" s="88">
        <v>5</v>
      </c>
      <c r="H17" s="31"/>
      <c r="I17" s="31"/>
      <c r="J17" s="31"/>
      <c r="K17" s="31"/>
      <c r="L17" s="27"/>
    </row>
    <row r="18" spans="1:12" s="28" customFormat="1" ht="15" customHeight="1">
      <c r="A18" s="31"/>
      <c r="B18" s="57" t="s">
        <v>1014</v>
      </c>
      <c r="C18" s="162">
        <v>59.3</v>
      </c>
      <c r="D18" s="88">
        <v>71</v>
      </c>
      <c r="E18" s="88">
        <v>70</v>
      </c>
      <c r="F18" s="88">
        <v>73</v>
      </c>
      <c r="G18" s="88">
        <v>73</v>
      </c>
      <c r="H18" s="31"/>
      <c r="I18" s="31"/>
      <c r="J18" s="31"/>
      <c r="K18" s="31"/>
      <c r="L18" s="27"/>
    </row>
    <row r="19" spans="1:12" s="28" customFormat="1" ht="15" customHeight="1">
      <c r="A19" s="31"/>
      <c r="B19" s="57" t="s">
        <v>1015</v>
      </c>
      <c r="C19" s="162">
        <v>34.689</v>
      </c>
      <c r="D19" s="88">
        <v>39</v>
      </c>
      <c r="E19" s="88">
        <v>36</v>
      </c>
      <c r="F19" s="88">
        <v>31</v>
      </c>
      <c r="G19" s="88">
        <v>31</v>
      </c>
      <c r="H19" s="31"/>
      <c r="I19" s="31"/>
      <c r="J19" s="31"/>
      <c r="K19" s="31"/>
      <c r="L19" s="27"/>
    </row>
    <row r="20" spans="1:12" s="28" customFormat="1" ht="15" customHeight="1">
      <c r="A20" s="31"/>
      <c r="B20" s="61" t="s">
        <v>1225</v>
      </c>
      <c r="C20" s="163">
        <v>1.1000000000000001</v>
      </c>
      <c r="D20" s="119">
        <v>1</v>
      </c>
      <c r="E20" s="119">
        <v>0</v>
      </c>
      <c r="F20" s="119">
        <v>1</v>
      </c>
      <c r="G20" s="119">
        <v>1</v>
      </c>
      <c r="H20" s="31"/>
      <c r="I20" s="31"/>
      <c r="J20" s="31"/>
      <c r="K20" s="31"/>
      <c r="L20" s="27"/>
    </row>
    <row r="21" spans="1:12" s="28" customFormat="1" ht="15" customHeight="1">
      <c r="A21" s="31"/>
      <c r="B21" s="76" t="s">
        <v>1249</v>
      </c>
      <c r="C21" s="165">
        <v>137.9</v>
      </c>
      <c r="D21" s="318">
        <v>159</v>
      </c>
      <c r="E21" s="318">
        <v>156</v>
      </c>
      <c r="F21" s="318">
        <v>160</v>
      </c>
      <c r="G21" s="318">
        <v>162</v>
      </c>
      <c r="H21" s="31"/>
      <c r="I21" s="31"/>
      <c r="J21" s="31"/>
      <c r="K21" s="31"/>
      <c r="L21" s="27"/>
    </row>
    <row r="22" spans="1:12" s="28" customFormat="1" ht="15" customHeight="1">
      <c r="A22" s="31"/>
      <c r="B22" s="76" t="s">
        <v>1250</v>
      </c>
      <c r="C22" s="165">
        <v>12.5</v>
      </c>
      <c r="D22" s="318">
        <v>25</v>
      </c>
      <c r="E22" s="318">
        <v>30</v>
      </c>
      <c r="F22" s="318">
        <v>33</v>
      </c>
      <c r="G22" s="318">
        <v>33</v>
      </c>
      <c r="H22" s="31"/>
      <c r="I22" s="31"/>
      <c r="J22" s="31"/>
      <c r="K22" s="31"/>
      <c r="L22" s="27"/>
    </row>
    <row r="23" spans="1:12" s="28" customFormat="1" ht="20.149999999999999" customHeight="1">
      <c r="A23" s="31"/>
      <c r="B23" s="845" t="s">
        <v>371</v>
      </c>
      <c r="C23" s="845"/>
      <c r="D23" s="537"/>
      <c r="E23" s="537"/>
      <c r="F23" s="538"/>
      <c r="G23" s="538"/>
      <c r="H23" s="539"/>
      <c r="I23" s="539"/>
      <c r="J23" s="539"/>
      <c r="K23" s="31"/>
      <c r="L23" s="27"/>
    </row>
    <row r="24" spans="1:12" s="28" customFormat="1" ht="56.65" customHeight="1">
      <c r="A24" s="31"/>
      <c r="B24" s="822" t="s">
        <v>1016</v>
      </c>
      <c r="C24" s="826"/>
      <c r="D24" s="822"/>
      <c r="E24" s="822"/>
      <c r="F24" s="822"/>
      <c r="G24" s="822"/>
      <c r="H24" s="822"/>
      <c r="I24" s="31"/>
      <c r="J24" s="31"/>
      <c r="K24" s="31"/>
      <c r="L24" s="27"/>
    </row>
    <row r="25" spans="1:12" s="28" customFormat="1" ht="15" customHeight="1">
      <c r="A25" s="31"/>
      <c r="B25" s="31"/>
      <c r="C25" s="36"/>
      <c r="D25" s="31"/>
      <c r="E25" s="31"/>
      <c r="F25" s="31"/>
      <c r="G25" s="31"/>
      <c r="H25" s="31"/>
      <c r="I25" s="31"/>
      <c r="J25" s="31"/>
      <c r="K25" s="31"/>
      <c r="L25" s="27"/>
    </row>
    <row r="26" spans="1:12" s="28" customFormat="1" ht="15" customHeight="1">
      <c r="A26" s="31"/>
      <c r="B26" s="31"/>
      <c r="C26" s="36"/>
      <c r="D26" s="31"/>
      <c r="E26" s="31"/>
      <c r="F26" s="31"/>
      <c r="G26" s="31"/>
      <c r="H26" s="31"/>
      <c r="I26" s="31"/>
      <c r="J26" s="31"/>
      <c r="K26" s="31"/>
      <c r="L26" s="27"/>
    </row>
    <row r="27" spans="1:12" s="28" customFormat="1" ht="25.9" customHeight="1">
      <c r="A27" s="36"/>
      <c r="B27" s="523" t="s">
        <v>1017</v>
      </c>
      <c r="C27" s="524" t="s">
        <v>118</v>
      </c>
      <c r="D27" s="524" t="s">
        <v>119</v>
      </c>
      <c r="E27" s="524" t="s">
        <v>120</v>
      </c>
      <c r="F27" s="524" t="s">
        <v>121</v>
      </c>
      <c r="G27" s="524" t="s">
        <v>122</v>
      </c>
      <c r="H27" s="36"/>
      <c r="I27" s="36"/>
      <c r="J27" s="36"/>
      <c r="K27" s="36"/>
    </row>
    <row r="28" spans="1:12" s="28" customFormat="1" ht="15.75" customHeight="1">
      <c r="A28" s="36"/>
      <c r="B28" s="55" t="s">
        <v>1012</v>
      </c>
      <c r="C28" s="160">
        <f>19.1+16.8</f>
        <v>35.900000000000006</v>
      </c>
      <c r="D28" s="86">
        <v>39.700000000000003</v>
      </c>
      <c r="E28" s="86">
        <v>40.1</v>
      </c>
      <c r="F28" s="86">
        <v>46.1</v>
      </c>
      <c r="G28" s="86">
        <v>47.5</v>
      </c>
      <c r="H28" s="36"/>
      <c r="I28" s="36"/>
      <c r="J28" s="36"/>
      <c r="K28" s="36"/>
    </row>
    <row r="29" spans="1:12" s="28" customFormat="1" ht="15.75" customHeight="1">
      <c r="A29" s="36"/>
      <c r="B29" s="57" t="s">
        <v>1013</v>
      </c>
      <c r="C29" s="162">
        <v>5.3</v>
      </c>
      <c r="D29" s="88">
        <v>4.2</v>
      </c>
      <c r="E29" s="88">
        <v>4.5999999999999996</v>
      </c>
      <c r="F29" s="88">
        <v>4.9000000000000004</v>
      </c>
      <c r="G29" s="88">
        <v>4.5999999999999996</v>
      </c>
      <c r="H29" s="36"/>
      <c r="I29" s="36"/>
      <c r="J29" s="36"/>
      <c r="K29" s="36"/>
    </row>
    <row r="30" spans="1:12" s="28" customFormat="1" ht="15.75" customHeight="1">
      <c r="A30" s="36"/>
      <c r="B30" s="57" t="s">
        <v>1014</v>
      </c>
      <c r="C30" s="162">
        <v>57.3</v>
      </c>
      <c r="D30" s="88">
        <v>66.3</v>
      </c>
      <c r="E30" s="88">
        <v>64.5</v>
      </c>
      <c r="F30" s="88">
        <v>66.599999999999994</v>
      </c>
      <c r="G30" s="88">
        <v>67.2</v>
      </c>
      <c r="H30" s="36"/>
      <c r="I30" s="36"/>
      <c r="J30" s="36"/>
      <c r="K30" s="36"/>
    </row>
    <row r="31" spans="1:12" s="28" customFormat="1" ht="15.75" customHeight="1">
      <c r="A31" s="36"/>
      <c r="B31" s="57" t="s">
        <v>1015</v>
      </c>
      <c r="C31" s="162">
        <v>31.7</v>
      </c>
      <c r="D31" s="88">
        <v>31.5</v>
      </c>
      <c r="E31" s="88">
        <v>28.3</v>
      </c>
      <c r="F31" s="88">
        <v>23.9</v>
      </c>
      <c r="G31" s="88">
        <v>23.6</v>
      </c>
      <c r="H31" s="36"/>
      <c r="I31" s="36"/>
      <c r="J31" s="36"/>
      <c r="K31" s="36"/>
    </row>
    <row r="32" spans="1:12" s="28" customFormat="1" ht="15.75" customHeight="1">
      <c r="A32" s="36"/>
      <c r="B32" s="61" t="s">
        <v>440</v>
      </c>
      <c r="C32" s="163">
        <v>1.1000000000000001</v>
      </c>
      <c r="D32" s="119">
        <v>0.6</v>
      </c>
      <c r="E32" s="119">
        <v>0.3</v>
      </c>
      <c r="F32" s="119">
        <v>0.5</v>
      </c>
      <c r="G32" s="119">
        <v>0.5</v>
      </c>
      <c r="H32" s="36"/>
      <c r="I32" s="36"/>
      <c r="J32" s="36"/>
      <c r="K32" s="36"/>
    </row>
    <row r="33" spans="1:13" s="28" customFormat="1" ht="15.75" customHeight="1">
      <c r="A33" s="36"/>
      <c r="B33" s="536" t="s">
        <v>1018</v>
      </c>
      <c r="C33" s="165">
        <v>131.30000000000001</v>
      </c>
      <c r="D33" s="318">
        <v>142.30000000000001</v>
      </c>
      <c r="E33" s="318">
        <v>137.80000000000001</v>
      </c>
      <c r="F33" s="318">
        <v>142</v>
      </c>
      <c r="G33" s="318">
        <v>143.5</v>
      </c>
      <c r="H33" s="36"/>
      <c r="I33" s="36"/>
      <c r="J33" s="36"/>
      <c r="K33" s="36"/>
    </row>
    <row r="34" spans="1:13" s="28" customFormat="1" ht="15.75" customHeight="1">
      <c r="A34" s="36"/>
      <c r="B34" s="536" t="s">
        <v>1019</v>
      </c>
      <c r="C34" s="165">
        <v>10.8</v>
      </c>
      <c r="D34" s="318">
        <v>21.4</v>
      </c>
      <c r="E34" s="318">
        <v>26.9</v>
      </c>
      <c r="F34" s="318">
        <v>29</v>
      </c>
      <c r="G34" s="318">
        <v>29.7</v>
      </c>
      <c r="H34" s="36"/>
      <c r="I34" s="36"/>
      <c r="J34" s="36"/>
      <c r="K34" s="36"/>
    </row>
    <row r="35" spans="1:13" s="28" customFormat="1" ht="15.75" customHeight="1">
      <c r="A35" s="36"/>
      <c r="B35" s="533"/>
      <c r="C35" s="533"/>
      <c r="D35" s="534"/>
      <c r="E35" s="534"/>
      <c r="F35" s="534"/>
      <c r="G35" s="534"/>
      <c r="H35" s="36"/>
      <c r="I35" s="36"/>
      <c r="J35" s="36"/>
      <c r="K35" s="36"/>
    </row>
    <row r="36" spans="1:13" s="28" customFormat="1" ht="15.75" customHeight="1">
      <c r="A36" s="36"/>
      <c r="B36" s="36"/>
      <c r="C36" s="36"/>
      <c r="D36" s="36"/>
      <c r="E36" s="36"/>
      <c r="F36" s="36"/>
      <c r="G36" s="36"/>
      <c r="H36" s="36"/>
      <c r="I36" s="36"/>
      <c r="J36" s="36"/>
      <c r="K36" s="36"/>
    </row>
    <row r="37" spans="1:13" s="28" customFormat="1" ht="25.9" customHeight="1">
      <c r="A37" s="31"/>
      <c r="B37" s="523" t="s">
        <v>1020</v>
      </c>
      <c r="C37" s="524" t="s">
        <v>118</v>
      </c>
      <c r="D37" s="524" t="s">
        <v>119</v>
      </c>
      <c r="E37" s="524" t="s">
        <v>120</v>
      </c>
      <c r="F37" s="524" t="s">
        <v>121</v>
      </c>
      <c r="G37" s="524" t="s">
        <v>122</v>
      </c>
      <c r="H37" s="31"/>
      <c r="I37" s="31"/>
      <c r="J37" s="31"/>
      <c r="K37" s="31"/>
      <c r="L37" s="27"/>
    </row>
    <row r="38" spans="1:13" s="28" customFormat="1" ht="15.75" customHeight="1">
      <c r="A38" s="31"/>
      <c r="B38" s="55" t="s">
        <v>1012</v>
      </c>
      <c r="C38" s="186">
        <f>C16/C21</f>
        <v>0.27266134880348081</v>
      </c>
      <c r="D38" s="323">
        <v>0.27</v>
      </c>
      <c r="E38" s="323">
        <v>0.28000000000000003</v>
      </c>
      <c r="F38" s="323">
        <v>0.31</v>
      </c>
      <c r="G38" s="323">
        <v>0.32</v>
      </c>
      <c r="H38" s="31"/>
      <c r="I38" s="31"/>
      <c r="J38" s="31"/>
      <c r="K38" s="31"/>
      <c r="L38" s="27"/>
    </row>
    <row r="39" spans="1:13" s="28" customFormat="1" ht="15.75" customHeight="1">
      <c r="A39" s="31"/>
      <c r="B39" s="57" t="s">
        <v>1013</v>
      </c>
      <c r="C39" s="187">
        <f>C17/C21</f>
        <v>3.8433647570703403E-2</v>
      </c>
      <c r="D39" s="325">
        <v>0.03</v>
      </c>
      <c r="E39" s="325">
        <v>0.04</v>
      </c>
      <c r="F39" s="325">
        <v>0.04</v>
      </c>
      <c r="G39" s="325">
        <v>0.03</v>
      </c>
      <c r="H39" s="31"/>
      <c r="I39" s="31"/>
      <c r="J39" s="31"/>
      <c r="K39" s="31"/>
      <c r="L39" s="27"/>
    </row>
    <row r="40" spans="1:13" s="28" customFormat="1" ht="15.75" customHeight="1">
      <c r="A40" s="31"/>
      <c r="B40" s="57" t="s">
        <v>1014</v>
      </c>
      <c r="C40" s="187">
        <f>C18/C21</f>
        <v>0.43002175489485128</v>
      </c>
      <c r="D40" s="325">
        <v>0.45</v>
      </c>
      <c r="E40" s="325">
        <v>0.45</v>
      </c>
      <c r="F40" s="325">
        <v>0.45</v>
      </c>
      <c r="G40" s="325">
        <v>0.45</v>
      </c>
      <c r="H40" s="31"/>
      <c r="I40" s="31"/>
      <c r="J40" s="31"/>
      <c r="K40" s="31"/>
      <c r="L40" s="27"/>
    </row>
    <row r="41" spans="1:13" s="28" customFormat="1" ht="15.75" customHeight="1">
      <c r="A41" s="31"/>
      <c r="B41" s="57" t="s">
        <v>1015</v>
      </c>
      <c r="C41" s="187">
        <f>C19/C21</f>
        <v>0.25155184916606238</v>
      </c>
      <c r="D41" s="325">
        <v>0.25</v>
      </c>
      <c r="E41" s="325">
        <v>0.23</v>
      </c>
      <c r="F41" s="325">
        <v>0.19</v>
      </c>
      <c r="G41" s="325">
        <v>0.19</v>
      </c>
      <c r="H41" s="31"/>
      <c r="I41" s="31"/>
      <c r="J41" s="31"/>
      <c r="K41" s="31"/>
      <c r="L41" s="27"/>
    </row>
    <row r="42" spans="1:13" s="28" customFormat="1" ht="15.75" customHeight="1">
      <c r="A42" s="31"/>
      <c r="B42" s="61" t="s">
        <v>440</v>
      </c>
      <c r="C42" s="183">
        <f>C20/C21</f>
        <v>7.9767947788252358E-3</v>
      </c>
      <c r="D42" s="334">
        <v>0</v>
      </c>
      <c r="E42" s="334">
        <v>0</v>
      </c>
      <c r="F42" s="334">
        <v>0</v>
      </c>
      <c r="G42" s="334">
        <v>0</v>
      </c>
      <c r="H42" s="31"/>
      <c r="I42" s="31"/>
      <c r="J42" s="31"/>
      <c r="K42" s="31"/>
      <c r="L42" s="27"/>
    </row>
    <row r="43" spans="1:13" s="28" customFormat="1" ht="15.75" customHeight="1">
      <c r="A43" s="31"/>
      <c r="B43" s="536" t="s">
        <v>1019</v>
      </c>
      <c r="C43" s="204">
        <f>C22/C21</f>
        <v>9.0645395213923133E-2</v>
      </c>
      <c r="D43" s="320">
        <v>0.16</v>
      </c>
      <c r="E43" s="320">
        <v>0.19</v>
      </c>
      <c r="F43" s="320">
        <v>0.21</v>
      </c>
      <c r="G43" s="320">
        <v>0.2</v>
      </c>
      <c r="H43" s="31"/>
      <c r="I43" s="31"/>
      <c r="J43" s="31"/>
      <c r="K43" s="31"/>
      <c r="L43" s="27"/>
    </row>
    <row r="44" spans="1:13" s="28" customFormat="1" ht="15" customHeight="1">
      <c r="A44" s="31"/>
      <c r="B44" s="47"/>
      <c r="C44" s="535"/>
      <c r="D44" s="535"/>
      <c r="E44" s="535"/>
      <c r="F44" s="535"/>
      <c r="G44" s="535"/>
      <c r="H44" s="416"/>
      <c r="I44" s="31"/>
      <c r="J44" s="31"/>
      <c r="K44" s="31"/>
      <c r="L44" s="27"/>
      <c r="M44" s="27"/>
    </row>
    <row r="45" spans="1:13" s="28" customFormat="1" ht="15" customHeight="1">
      <c r="A45" s="31"/>
      <c r="B45" s="31"/>
      <c r="C45" s="36"/>
      <c r="D45" s="415"/>
      <c r="E45" s="415"/>
      <c r="F45" s="31"/>
      <c r="G45" s="31"/>
      <c r="H45" s="31"/>
      <c r="I45" s="31"/>
      <c r="J45" s="31"/>
      <c r="K45" s="31"/>
      <c r="L45" s="27"/>
      <c r="M45" s="27"/>
    </row>
    <row r="46" spans="1:13" s="28" customFormat="1" ht="25.9" customHeight="1">
      <c r="A46" s="36"/>
      <c r="B46" s="523" t="s">
        <v>1021</v>
      </c>
      <c r="C46" s="524" t="s">
        <v>118</v>
      </c>
      <c r="D46" s="524" t="s">
        <v>119</v>
      </c>
      <c r="E46" s="524" t="s">
        <v>120</v>
      </c>
      <c r="F46" s="524" t="s">
        <v>121</v>
      </c>
      <c r="G46" s="524" t="s">
        <v>122</v>
      </c>
      <c r="H46" s="36"/>
      <c r="I46" s="36"/>
      <c r="J46" s="36"/>
      <c r="K46" s="36"/>
    </row>
    <row r="47" spans="1:13" s="28" customFormat="1" ht="15" customHeight="1">
      <c r="A47" s="36"/>
      <c r="B47" s="55" t="s">
        <v>1012</v>
      </c>
      <c r="C47" s="186">
        <f>C28/C33</f>
        <v>0.27341964965727344</v>
      </c>
      <c r="D47" s="323">
        <v>0.27889999999999998</v>
      </c>
      <c r="E47" s="323">
        <v>0.28999999999999998</v>
      </c>
      <c r="F47" s="323">
        <v>0.32479999999999998</v>
      </c>
      <c r="G47" s="323">
        <v>0.33</v>
      </c>
      <c r="H47" s="36"/>
      <c r="I47" s="36"/>
      <c r="J47" s="36"/>
      <c r="K47" s="36"/>
    </row>
    <row r="48" spans="1:13" s="28" customFormat="1" ht="15" customHeight="1">
      <c r="A48" s="36"/>
      <c r="B48" s="57" t="s">
        <v>1013</v>
      </c>
      <c r="C48" s="187">
        <f>C29/C33</f>
        <v>4.036557501904036E-2</v>
      </c>
      <c r="D48" s="325">
        <v>2.9000000000000001E-2</v>
      </c>
      <c r="E48" s="325">
        <v>3.3399999999999999E-2</v>
      </c>
      <c r="F48" s="325">
        <v>3.4200000000000001E-2</v>
      </c>
      <c r="G48" s="325">
        <v>3.2399999999999998E-2</v>
      </c>
      <c r="H48" s="36"/>
      <c r="I48" s="36"/>
      <c r="J48" s="36"/>
      <c r="K48" s="36"/>
    </row>
    <row r="49" spans="1:11" s="28" customFormat="1" ht="15" customHeight="1">
      <c r="A49" s="36"/>
      <c r="B49" s="57" t="s">
        <v>1014</v>
      </c>
      <c r="C49" s="187">
        <f>C30/C33</f>
        <v>0.43640517897943637</v>
      </c>
      <c r="D49" s="325">
        <v>0.46560000000000001</v>
      </c>
      <c r="E49" s="325">
        <v>0.46800000000000003</v>
      </c>
      <c r="F49" s="325">
        <v>0.46879999999999999</v>
      </c>
      <c r="G49" s="325">
        <v>0.46820000000000001</v>
      </c>
      <c r="H49" s="36"/>
      <c r="I49" s="36"/>
      <c r="J49" s="36"/>
      <c r="K49" s="36"/>
    </row>
    <row r="50" spans="1:11" s="28" customFormat="1" ht="15" customHeight="1">
      <c r="A50" s="36"/>
      <c r="B50" s="57" t="s">
        <v>1015</v>
      </c>
      <c r="C50" s="187">
        <f>C31/C33</f>
        <v>0.24143183549124139</v>
      </c>
      <c r="D50" s="325">
        <v>0.22159999999999999</v>
      </c>
      <c r="E50" s="325">
        <v>0.20530000000000001</v>
      </c>
      <c r="F50" s="325">
        <v>0.16839999999999999</v>
      </c>
      <c r="G50" s="325">
        <v>0.16470000000000001</v>
      </c>
      <c r="H50" s="36"/>
      <c r="I50" s="36"/>
      <c r="J50" s="36"/>
      <c r="K50" s="36"/>
    </row>
    <row r="51" spans="1:11" s="28" customFormat="1" ht="15" customHeight="1">
      <c r="A51" s="36"/>
      <c r="B51" s="61" t="s">
        <v>440</v>
      </c>
      <c r="C51" s="183">
        <f>C32/C33</f>
        <v>8.3777608530083772E-3</v>
      </c>
      <c r="D51" s="334">
        <v>0</v>
      </c>
      <c r="E51" s="334">
        <v>0</v>
      </c>
      <c r="F51" s="334">
        <v>0</v>
      </c>
      <c r="G51" s="334">
        <v>0</v>
      </c>
      <c r="H51" s="36"/>
      <c r="I51" s="36"/>
      <c r="J51" s="36"/>
      <c r="K51" s="36"/>
    </row>
    <row r="52" spans="1:11" s="28" customFormat="1" ht="15" customHeight="1">
      <c r="A52" s="36"/>
      <c r="B52" s="536" t="s">
        <v>1019</v>
      </c>
      <c r="C52" s="204">
        <f>C34/C33</f>
        <v>8.2254379284082246E-2</v>
      </c>
      <c r="D52" s="320">
        <v>0.14799999999999999</v>
      </c>
      <c r="E52" s="320">
        <v>0.19600000000000001</v>
      </c>
      <c r="F52" s="320">
        <v>0.20399999999999999</v>
      </c>
      <c r="G52" s="320">
        <v>0.20799999999999999</v>
      </c>
      <c r="H52" s="36"/>
      <c r="I52" s="36"/>
      <c r="J52" s="36"/>
      <c r="K52" s="36"/>
    </row>
    <row r="53" spans="1:11" s="28" customFormat="1" ht="15" customHeight="1">
      <c r="A53" s="36"/>
      <c r="B53" s="533"/>
      <c r="C53" s="534"/>
      <c r="D53" s="534"/>
      <c r="E53" s="534"/>
      <c r="F53" s="534"/>
      <c r="G53" s="534"/>
      <c r="H53" s="36"/>
      <c r="I53" s="36"/>
      <c r="J53" s="36"/>
      <c r="K53" s="36"/>
    </row>
    <row r="54" spans="1:11" s="28" customFormat="1" ht="15" customHeight="1">
      <c r="A54" s="36"/>
      <c r="B54" s="290"/>
      <c r="C54" s="415"/>
      <c r="D54" s="415"/>
      <c r="E54" s="415"/>
      <c r="F54" s="36"/>
      <c r="G54" s="36"/>
      <c r="H54" s="36"/>
      <c r="I54" s="36"/>
      <c r="J54" s="36"/>
      <c r="K54" s="36"/>
    </row>
    <row r="55" spans="1:11" s="28" customFormat="1" ht="15" customHeight="1">
      <c r="A55" s="36"/>
      <c r="B55" s="523" t="s">
        <v>1367</v>
      </c>
      <c r="C55" s="541" t="s">
        <v>118</v>
      </c>
      <c r="D55" s="541" t="s">
        <v>119</v>
      </c>
      <c r="E55" s="415"/>
      <c r="F55" s="36"/>
      <c r="G55" s="36"/>
      <c r="H55" s="36"/>
      <c r="I55" s="36"/>
      <c r="J55" s="36"/>
      <c r="K55" s="36"/>
    </row>
    <row r="56" spans="1:11" s="28" customFormat="1" ht="15" customHeight="1">
      <c r="A56" s="36"/>
      <c r="B56" s="55" t="s">
        <v>48</v>
      </c>
      <c r="C56" s="171">
        <v>2.9129999999999998</v>
      </c>
      <c r="D56" s="338">
        <v>1.9</v>
      </c>
      <c r="E56" s="416"/>
      <c r="F56" s="36"/>
      <c r="G56" s="36"/>
      <c r="H56" s="36"/>
      <c r="I56" s="36"/>
      <c r="J56" s="36"/>
      <c r="K56" s="36"/>
    </row>
    <row r="57" spans="1:11" s="28" customFormat="1" ht="15" customHeight="1">
      <c r="A57" s="36"/>
      <c r="B57" s="57" t="s">
        <v>53</v>
      </c>
      <c r="C57" s="173">
        <v>2.3130000000000002</v>
      </c>
      <c r="D57" s="339">
        <v>2.2999999999999998</v>
      </c>
      <c r="E57" s="416"/>
      <c r="F57" s="36"/>
      <c r="G57" s="36"/>
      <c r="H57" s="36"/>
      <c r="I57" s="36"/>
      <c r="J57" s="36"/>
      <c r="K57" s="36"/>
    </row>
    <row r="58" spans="1:11" s="28" customFormat="1" ht="15" customHeight="1">
      <c r="A58" s="36"/>
      <c r="B58" s="57" t="s">
        <v>54</v>
      </c>
      <c r="C58" s="173">
        <v>49.125</v>
      </c>
      <c r="D58" s="339">
        <v>48.9</v>
      </c>
      <c r="E58" s="416"/>
      <c r="F58" s="36"/>
      <c r="G58" s="36"/>
      <c r="H58" s="36"/>
      <c r="I58" s="36"/>
      <c r="J58" s="36"/>
      <c r="K58" s="36"/>
    </row>
    <row r="59" spans="1:11" s="28" customFormat="1" ht="15" customHeight="1">
      <c r="A59" s="36"/>
      <c r="B59" s="57" t="s">
        <v>56</v>
      </c>
      <c r="C59" s="173">
        <v>26.867999999999999</v>
      </c>
      <c r="D59" s="339">
        <v>39</v>
      </c>
      <c r="E59" s="416"/>
      <c r="F59" s="36"/>
      <c r="G59" s="36"/>
      <c r="H59" s="36"/>
      <c r="I59" s="36"/>
      <c r="J59" s="36"/>
      <c r="K59" s="36"/>
    </row>
    <row r="60" spans="1:11" s="28" customFormat="1" ht="15" customHeight="1">
      <c r="A60" s="36"/>
      <c r="B60" s="57" t="s">
        <v>189</v>
      </c>
      <c r="C60" s="173">
        <v>47.688000000000002</v>
      </c>
      <c r="D60" s="339">
        <v>48.1</v>
      </c>
      <c r="E60" s="416"/>
      <c r="F60" s="36"/>
      <c r="G60" s="36"/>
      <c r="H60" s="36"/>
      <c r="I60" s="36"/>
      <c r="J60" s="36"/>
      <c r="K60" s="36"/>
    </row>
    <row r="61" spans="1:11" s="28" customFormat="1" ht="15" customHeight="1">
      <c r="A61" s="36"/>
      <c r="B61" s="57" t="s">
        <v>60</v>
      </c>
      <c r="C61" s="173">
        <v>1.5649999999999999</v>
      </c>
      <c r="D61" s="339">
        <v>1.7</v>
      </c>
      <c r="E61" s="416"/>
      <c r="F61" s="36"/>
      <c r="G61" s="36"/>
      <c r="H61" s="36"/>
      <c r="I61" s="36"/>
      <c r="J61" s="36"/>
      <c r="K61" s="36"/>
    </row>
    <row r="62" spans="1:11" s="28" customFormat="1" ht="29.15" customHeight="1">
      <c r="A62" s="36"/>
      <c r="B62" s="57" t="s">
        <v>1234</v>
      </c>
      <c r="C62" s="173">
        <v>0.9</v>
      </c>
      <c r="D62" s="339">
        <v>0.38</v>
      </c>
      <c r="E62" s="416"/>
      <c r="F62" s="36"/>
      <c r="G62" s="36"/>
      <c r="H62" s="36"/>
      <c r="I62" s="36"/>
      <c r="J62" s="36"/>
      <c r="K62" s="36"/>
    </row>
    <row r="63" spans="1:11" s="28" customFormat="1" ht="15" customHeight="1">
      <c r="A63" s="36"/>
      <c r="B63" s="531" t="s">
        <v>1251</v>
      </c>
      <c r="C63" s="206">
        <v>6.6239999999999997</v>
      </c>
      <c r="D63" s="532">
        <v>17.100000000000001</v>
      </c>
      <c r="E63" s="416"/>
      <c r="F63" s="415"/>
      <c r="G63" s="36"/>
      <c r="H63" s="36"/>
      <c r="I63" s="36"/>
      <c r="J63" s="36"/>
      <c r="K63" s="36"/>
    </row>
    <row r="64" spans="1:11" s="28" customFormat="1" ht="8.15" customHeight="1">
      <c r="A64" s="36"/>
      <c r="B64" s="527"/>
      <c r="C64" s="527"/>
      <c r="D64" s="527"/>
      <c r="E64" s="31"/>
      <c r="F64" s="415"/>
      <c r="G64" s="31"/>
      <c r="H64" s="36"/>
      <c r="I64" s="36"/>
      <c r="J64" s="36"/>
      <c r="K64" s="36"/>
    </row>
    <row r="65" spans="1:11" s="28" customFormat="1" ht="35.9" customHeight="1">
      <c r="A65" s="36"/>
      <c r="B65" s="822" t="s">
        <v>1022</v>
      </c>
      <c r="C65" s="822"/>
      <c r="D65" s="822"/>
      <c r="E65" s="63"/>
      <c r="F65" s="63"/>
      <c r="G65" s="63"/>
      <c r="H65" s="36"/>
      <c r="I65" s="36"/>
      <c r="J65" s="36"/>
      <c r="K65" s="36"/>
    </row>
    <row r="66" spans="1:11" s="28" customFormat="1" ht="15" customHeight="1">
      <c r="A66" s="36"/>
      <c r="B66" s="36"/>
      <c r="C66" s="530"/>
      <c r="D66" s="530"/>
      <c r="E66" s="530"/>
      <c r="F66" s="530"/>
      <c r="G66" s="36"/>
      <c r="H66" s="36"/>
      <c r="I66" s="36"/>
      <c r="J66" s="36"/>
      <c r="K66" s="36"/>
    </row>
    <row r="67" spans="1:11" s="28" customFormat="1" ht="15" customHeight="1">
      <c r="A67" s="36"/>
      <c r="B67" s="36"/>
      <c r="C67" s="530"/>
      <c r="D67" s="530"/>
      <c r="E67" s="415"/>
      <c r="F67" s="36"/>
      <c r="G67" s="36"/>
      <c r="H67" s="36"/>
      <c r="I67" s="36"/>
      <c r="J67" s="36"/>
      <c r="K67" s="36"/>
    </row>
    <row r="68" spans="1:11" s="28" customFormat="1" ht="15" customHeight="1">
      <c r="A68" s="36"/>
      <c r="B68" s="523" t="s">
        <v>1368</v>
      </c>
      <c r="C68" s="541" t="s">
        <v>118</v>
      </c>
      <c r="D68" s="541" t="s">
        <v>119</v>
      </c>
      <c r="E68" s="415"/>
      <c r="F68" s="415"/>
      <c r="G68" s="36"/>
      <c r="H68" s="36"/>
      <c r="I68" s="36"/>
      <c r="J68" s="36"/>
      <c r="K68" s="36"/>
    </row>
    <row r="69" spans="1:11" s="28" customFormat="1" ht="15" customHeight="1">
      <c r="A69" s="36"/>
      <c r="B69" s="55" t="s">
        <v>48</v>
      </c>
      <c r="C69" s="171">
        <v>0.6</v>
      </c>
      <c r="D69" s="172">
        <v>1</v>
      </c>
      <c r="E69" s="205"/>
      <c r="F69" s="205"/>
      <c r="G69" s="36"/>
      <c r="H69" s="36"/>
      <c r="I69" s="36"/>
      <c r="J69" s="36"/>
      <c r="K69" s="36"/>
    </row>
    <row r="70" spans="1:11" s="28" customFormat="1" ht="15" customHeight="1">
      <c r="A70" s="36"/>
      <c r="B70" s="57" t="s">
        <v>1236</v>
      </c>
      <c r="C70" s="173">
        <v>11.2</v>
      </c>
      <c r="D70" s="174">
        <v>9.9</v>
      </c>
      <c r="E70" s="205"/>
      <c r="F70" s="205"/>
      <c r="G70" s="36"/>
      <c r="H70" s="36"/>
      <c r="I70" s="36"/>
      <c r="J70" s="36"/>
      <c r="K70" s="36"/>
    </row>
    <row r="71" spans="1:11" s="28" customFormat="1" ht="15" customHeight="1">
      <c r="A71" s="36"/>
      <c r="B71" s="57" t="s">
        <v>54</v>
      </c>
      <c r="C71" s="173">
        <v>68.599999999999994</v>
      </c>
      <c r="D71" s="174">
        <v>68</v>
      </c>
      <c r="E71" s="205"/>
      <c r="F71" s="205"/>
      <c r="G71" s="36"/>
      <c r="H71" s="36"/>
      <c r="I71" s="36"/>
      <c r="J71" s="36"/>
      <c r="K71" s="36"/>
    </row>
    <row r="72" spans="1:11" s="28" customFormat="1" ht="15" customHeight="1">
      <c r="A72" s="36"/>
      <c r="B72" s="57" t="s">
        <v>56</v>
      </c>
      <c r="C72" s="173">
        <v>69.2</v>
      </c>
      <c r="D72" s="174">
        <v>70.099999999999994</v>
      </c>
      <c r="E72" s="205"/>
      <c r="F72" s="205"/>
      <c r="G72" s="36"/>
      <c r="H72" s="36"/>
      <c r="I72" s="36"/>
      <c r="J72" s="36"/>
      <c r="K72" s="36"/>
    </row>
    <row r="73" spans="1:11" s="28" customFormat="1" ht="15" customHeight="1">
      <c r="A73" s="36"/>
      <c r="B73" s="57" t="s">
        <v>189</v>
      </c>
      <c r="C73" s="173">
        <v>11</v>
      </c>
      <c r="D73" s="174">
        <v>11.1</v>
      </c>
      <c r="E73" s="205"/>
      <c r="F73" s="205"/>
      <c r="G73" s="36"/>
      <c r="H73" s="36"/>
      <c r="I73" s="36"/>
      <c r="J73" s="36"/>
      <c r="K73" s="36"/>
    </row>
    <row r="74" spans="1:11" s="28" customFormat="1" ht="15" customHeight="1">
      <c r="A74" s="36"/>
      <c r="B74" s="531" t="s">
        <v>60</v>
      </c>
      <c r="C74" s="206">
        <v>0.4</v>
      </c>
      <c r="D74" s="207">
        <v>0.4</v>
      </c>
      <c r="E74" s="205"/>
      <c r="F74" s="205"/>
      <c r="G74" s="36"/>
      <c r="H74" s="36"/>
      <c r="I74" s="36"/>
      <c r="J74" s="36"/>
      <c r="K74" s="36"/>
    </row>
    <row r="75" spans="1:11" s="28" customFormat="1" ht="8.15" customHeight="1">
      <c r="A75" s="36"/>
      <c r="B75" s="527"/>
      <c r="C75" s="527"/>
      <c r="D75" s="527"/>
      <c r="E75" s="36"/>
      <c r="F75" s="36"/>
      <c r="G75" s="36"/>
      <c r="H75" s="36"/>
      <c r="I75" s="36"/>
      <c r="J75" s="36"/>
      <c r="K75" s="36"/>
    </row>
    <row r="76" spans="1:11" s="28" customFormat="1" ht="30.75" customHeight="1">
      <c r="A76" s="36"/>
      <c r="B76" s="822" t="s">
        <v>1023</v>
      </c>
      <c r="C76" s="826"/>
      <c r="D76" s="822"/>
      <c r="E76" s="822"/>
      <c r="F76" s="822"/>
      <c r="G76" s="63"/>
      <c r="H76" s="36"/>
      <c r="I76" s="36"/>
      <c r="J76" s="36"/>
      <c r="K76" s="36"/>
    </row>
    <row r="77" spans="1:11" s="28" customFormat="1" ht="15" customHeight="1">
      <c r="A77" s="36"/>
      <c r="B77" s="31"/>
      <c r="C77" s="528"/>
      <c r="D77" s="528"/>
      <c r="E77" s="528"/>
      <c r="F77" s="528"/>
      <c r="G77" s="528"/>
      <c r="H77" s="36"/>
      <c r="I77" s="36"/>
      <c r="J77" s="36"/>
      <c r="K77" s="36"/>
    </row>
    <row r="78" spans="1:11" s="28" customFormat="1" ht="15" customHeight="1">
      <c r="A78" s="36"/>
      <c r="B78" s="31"/>
      <c r="C78" s="528"/>
      <c r="D78" s="528"/>
      <c r="E78" s="528"/>
      <c r="F78" s="528"/>
      <c r="G78" s="528"/>
      <c r="H78" s="36"/>
      <c r="I78" s="36"/>
      <c r="J78" s="36"/>
      <c r="K78" s="36"/>
    </row>
    <row r="79" spans="1:11" s="28" customFormat="1" ht="29.15" customHeight="1">
      <c r="A79" s="36"/>
      <c r="B79" s="523" t="s">
        <v>1369</v>
      </c>
      <c r="C79" s="525" t="s">
        <v>748</v>
      </c>
      <c r="D79" s="525" t="s">
        <v>1024</v>
      </c>
      <c r="E79" s="529"/>
      <c r="F79" s="541" t="s">
        <v>118</v>
      </c>
      <c r="G79" s="541" t="s">
        <v>119</v>
      </c>
      <c r="H79" s="541" t="s">
        <v>120</v>
      </c>
      <c r="I79" s="541" t="s">
        <v>121</v>
      </c>
      <c r="J79" s="541" t="s">
        <v>122</v>
      </c>
      <c r="K79" s="36"/>
    </row>
    <row r="80" spans="1:11" s="28" customFormat="1" ht="15" customHeight="1">
      <c r="A80" s="36"/>
      <c r="B80" s="905" t="s">
        <v>1025</v>
      </c>
      <c r="C80" s="961" t="s">
        <v>189</v>
      </c>
      <c r="D80" s="809" t="s">
        <v>1026</v>
      </c>
      <c r="E80" s="809"/>
      <c r="F80" s="171">
        <v>18.3</v>
      </c>
      <c r="G80" s="338">
        <v>19.399999999999999</v>
      </c>
      <c r="H80" s="338">
        <v>20.5</v>
      </c>
      <c r="I80" s="338">
        <v>26.2</v>
      </c>
      <c r="J80" s="338">
        <v>27.8</v>
      </c>
      <c r="K80" s="36"/>
    </row>
    <row r="81" spans="1:11" s="28" customFormat="1" ht="15" customHeight="1">
      <c r="A81" s="36"/>
      <c r="B81" s="906"/>
      <c r="C81" s="962"/>
      <c r="D81" s="808" t="s">
        <v>1027</v>
      </c>
      <c r="E81" s="808"/>
      <c r="F81" s="173">
        <v>0</v>
      </c>
      <c r="G81" s="339">
        <v>0</v>
      </c>
      <c r="H81" s="339">
        <v>0</v>
      </c>
      <c r="I81" s="339">
        <v>0</v>
      </c>
      <c r="J81" s="339">
        <v>0</v>
      </c>
      <c r="K81" s="36"/>
    </row>
    <row r="82" spans="1:11" s="28" customFormat="1" ht="15" customHeight="1">
      <c r="A82" s="36"/>
      <c r="B82" s="906"/>
      <c r="C82" s="962"/>
      <c r="D82" s="808" t="s">
        <v>1013</v>
      </c>
      <c r="E82" s="808"/>
      <c r="F82" s="173">
        <v>1.5</v>
      </c>
      <c r="G82" s="339">
        <v>1.4</v>
      </c>
      <c r="H82" s="339">
        <v>1.3</v>
      </c>
      <c r="I82" s="339">
        <v>1.3</v>
      </c>
      <c r="J82" s="339">
        <v>1.2</v>
      </c>
      <c r="K82" s="36"/>
    </row>
    <row r="83" spans="1:11" s="28" customFormat="1" ht="15" customHeight="1">
      <c r="A83" s="36"/>
      <c r="B83" s="906"/>
      <c r="C83" s="962"/>
      <c r="D83" s="808" t="s">
        <v>1014</v>
      </c>
      <c r="E83" s="808"/>
      <c r="F83" s="173">
        <v>0.1</v>
      </c>
      <c r="G83" s="339">
        <v>0.2</v>
      </c>
      <c r="H83" s="339">
        <v>0.3</v>
      </c>
      <c r="I83" s="339">
        <v>0.4</v>
      </c>
      <c r="J83" s="339">
        <v>0.4</v>
      </c>
      <c r="K83" s="36"/>
    </row>
    <row r="84" spans="1:11" s="28" customFormat="1" ht="15" customHeight="1">
      <c r="A84" s="36"/>
      <c r="B84" s="906"/>
      <c r="C84" s="962"/>
      <c r="D84" s="808" t="s">
        <v>1015</v>
      </c>
      <c r="E84" s="808"/>
      <c r="F84" s="173">
        <v>26.7</v>
      </c>
      <c r="G84" s="339">
        <v>26.6</v>
      </c>
      <c r="H84" s="339">
        <v>23.5</v>
      </c>
      <c r="I84" s="339">
        <v>19.399999999999999</v>
      </c>
      <c r="J84" s="339">
        <v>19.100000000000001</v>
      </c>
      <c r="K84" s="36"/>
    </row>
    <row r="85" spans="1:11" s="28" customFormat="1" ht="15" customHeight="1">
      <c r="A85" s="36"/>
      <c r="B85" s="906"/>
      <c r="C85" s="962"/>
      <c r="D85" s="810" t="s">
        <v>440</v>
      </c>
      <c r="E85" s="810"/>
      <c r="F85" s="175">
        <v>1.1000000000000001</v>
      </c>
      <c r="G85" s="340">
        <v>0.6</v>
      </c>
      <c r="H85" s="340">
        <v>0.2</v>
      </c>
      <c r="I85" s="340">
        <v>0.5</v>
      </c>
      <c r="J85" s="340">
        <v>0.4</v>
      </c>
      <c r="K85" s="36"/>
    </row>
    <row r="86" spans="1:11" s="28" customFormat="1" ht="15" customHeight="1">
      <c r="A86" s="36"/>
      <c r="B86" s="907"/>
      <c r="C86" s="963"/>
      <c r="D86" s="960" t="s">
        <v>1028</v>
      </c>
      <c r="E86" s="960"/>
      <c r="F86" s="25">
        <v>47.7</v>
      </c>
      <c r="G86" s="393">
        <v>48.1</v>
      </c>
      <c r="H86" s="393">
        <v>45.9</v>
      </c>
      <c r="I86" s="393">
        <v>47.7</v>
      </c>
      <c r="J86" s="393">
        <v>49</v>
      </c>
      <c r="K86" s="36"/>
    </row>
    <row r="87" spans="1:11" s="28" customFormat="1" ht="15" customHeight="1">
      <c r="A87" s="36"/>
      <c r="B87" s="915" t="s">
        <v>1029</v>
      </c>
      <c r="C87" s="967" t="s">
        <v>54</v>
      </c>
      <c r="D87" s="931" t="s">
        <v>1026</v>
      </c>
      <c r="E87" s="931"/>
      <c r="F87" s="177">
        <v>0</v>
      </c>
      <c r="G87" s="342">
        <v>0</v>
      </c>
      <c r="H87" s="342">
        <v>0</v>
      </c>
      <c r="I87" s="342">
        <v>0</v>
      </c>
      <c r="J87" s="342">
        <v>0</v>
      </c>
      <c r="K87" s="36"/>
    </row>
    <row r="88" spans="1:11" s="28" customFormat="1" ht="15" customHeight="1">
      <c r="A88" s="36"/>
      <c r="B88" s="906"/>
      <c r="C88" s="962"/>
      <c r="D88" s="808" t="s">
        <v>1027</v>
      </c>
      <c r="E88" s="808"/>
      <c r="F88" s="173">
        <v>10.9</v>
      </c>
      <c r="G88" s="339">
        <v>10.7</v>
      </c>
      <c r="H88" s="339">
        <v>10.6</v>
      </c>
      <c r="I88" s="339">
        <v>10.5</v>
      </c>
      <c r="J88" s="339">
        <v>10.4</v>
      </c>
      <c r="K88" s="36"/>
    </row>
    <row r="89" spans="1:11" s="28" customFormat="1" ht="15" customHeight="1">
      <c r="A89" s="36"/>
      <c r="B89" s="906"/>
      <c r="C89" s="962"/>
      <c r="D89" s="808" t="s">
        <v>1013</v>
      </c>
      <c r="E89" s="808"/>
      <c r="F89" s="173">
        <v>0.1</v>
      </c>
      <c r="G89" s="339">
        <v>0.1</v>
      </c>
      <c r="H89" s="339">
        <v>0.1</v>
      </c>
      <c r="I89" s="339">
        <v>0.1</v>
      </c>
      <c r="J89" s="339">
        <v>0.1</v>
      </c>
      <c r="K89" s="36"/>
    </row>
    <row r="90" spans="1:11" s="28" customFormat="1" ht="15" customHeight="1">
      <c r="A90" s="36"/>
      <c r="B90" s="906"/>
      <c r="C90" s="962"/>
      <c r="D90" s="808" t="s">
        <v>1014</v>
      </c>
      <c r="E90" s="808"/>
      <c r="F90" s="173">
        <v>36.799999999999997</v>
      </c>
      <c r="G90" s="339">
        <v>36.700000000000003</v>
      </c>
      <c r="H90" s="339">
        <v>37.1</v>
      </c>
      <c r="I90" s="339">
        <v>37.1</v>
      </c>
      <c r="J90" s="339">
        <v>37</v>
      </c>
      <c r="K90" s="36"/>
    </row>
    <row r="91" spans="1:11" s="28" customFormat="1" ht="15" customHeight="1">
      <c r="A91" s="36"/>
      <c r="B91" s="906"/>
      <c r="C91" s="962"/>
      <c r="D91" s="808" t="s">
        <v>1015</v>
      </c>
      <c r="E91" s="808"/>
      <c r="F91" s="173">
        <v>1.4</v>
      </c>
      <c r="G91" s="339">
        <v>1.4</v>
      </c>
      <c r="H91" s="339">
        <v>1.5</v>
      </c>
      <c r="I91" s="339">
        <v>1.5</v>
      </c>
      <c r="J91" s="339">
        <v>1.4</v>
      </c>
      <c r="K91" s="36"/>
    </row>
    <row r="92" spans="1:11" s="28" customFormat="1" ht="15" customHeight="1">
      <c r="A92" s="36"/>
      <c r="B92" s="906"/>
      <c r="C92" s="962"/>
      <c r="D92" s="810" t="s">
        <v>440</v>
      </c>
      <c r="E92" s="810"/>
      <c r="F92" s="175">
        <v>0</v>
      </c>
      <c r="G92" s="340">
        <v>0</v>
      </c>
      <c r="H92" s="340">
        <v>0</v>
      </c>
      <c r="I92" s="340">
        <v>0</v>
      </c>
      <c r="J92" s="340">
        <v>0</v>
      </c>
      <c r="K92" s="36"/>
    </row>
    <row r="93" spans="1:11" s="28" customFormat="1" ht="15" customHeight="1">
      <c r="A93" s="36"/>
      <c r="B93" s="906"/>
      <c r="C93" s="963"/>
      <c r="D93" s="960" t="s">
        <v>1028</v>
      </c>
      <c r="E93" s="960"/>
      <c r="F93" s="25">
        <v>49.1</v>
      </c>
      <c r="G93" s="393">
        <v>48.9</v>
      </c>
      <c r="H93" s="393">
        <v>49.2</v>
      </c>
      <c r="I93" s="393">
        <v>49.1</v>
      </c>
      <c r="J93" s="393">
        <v>48.9</v>
      </c>
      <c r="K93" s="36"/>
    </row>
    <row r="94" spans="1:11" s="28" customFormat="1" ht="15" customHeight="1">
      <c r="A94" s="36"/>
      <c r="B94" s="906"/>
      <c r="C94" s="967" t="s">
        <v>56</v>
      </c>
      <c r="D94" s="931" t="s">
        <v>1026</v>
      </c>
      <c r="E94" s="931"/>
      <c r="F94" s="177">
        <v>0</v>
      </c>
      <c r="G94" s="342">
        <v>0</v>
      </c>
      <c r="H94" s="342">
        <v>0</v>
      </c>
      <c r="I94" s="342">
        <v>0</v>
      </c>
      <c r="J94" s="342">
        <v>0</v>
      </c>
      <c r="K94" s="36"/>
    </row>
    <row r="95" spans="1:11" s="28" customFormat="1" ht="15" customHeight="1">
      <c r="A95" s="36"/>
      <c r="B95" s="906"/>
      <c r="C95" s="962"/>
      <c r="D95" s="808" t="s">
        <v>1027</v>
      </c>
      <c r="E95" s="808"/>
      <c r="F95" s="173">
        <v>5.9</v>
      </c>
      <c r="G95" s="339">
        <v>8.6999999999999993</v>
      </c>
      <c r="H95" s="339">
        <v>8.1</v>
      </c>
      <c r="I95" s="339">
        <v>8.5</v>
      </c>
      <c r="J95" s="339">
        <v>8.4</v>
      </c>
      <c r="K95" s="36"/>
    </row>
    <row r="96" spans="1:11" s="28" customFormat="1" ht="15" customHeight="1">
      <c r="A96" s="36"/>
      <c r="B96" s="906"/>
      <c r="C96" s="962"/>
      <c r="D96" s="808" t="s">
        <v>1013</v>
      </c>
      <c r="E96" s="808"/>
      <c r="F96" s="173">
        <v>0</v>
      </c>
      <c r="G96" s="339">
        <v>0</v>
      </c>
      <c r="H96" s="339">
        <v>0</v>
      </c>
      <c r="I96" s="339">
        <v>0</v>
      </c>
      <c r="J96" s="339">
        <v>0</v>
      </c>
      <c r="K96" s="36"/>
    </row>
    <row r="97" spans="1:11" s="28" customFormat="1" ht="15" customHeight="1">
      <c r="A97" s="36"/>
      <c r="B97" s="906"/>
      <c r="C97" s="962"/>
      <c r="D97" s="808" t="s">
        <v>1014</v>
      </c>
      <c r="E97" s="808"/>
      <c r="F97" s="173">
        <v>20.100000000000001</v>
      </c>
      <c r="G97" s="339">
        <v>29.1</v>
      </c>
      <c r="H97" s="339">
        <v>26.8</v>
      </c>
      <c r="I97" s="339">
        <v>28.8</v>
      </c>
      <c r="J97" s="339">
        <v>29.5</v>
      </c>
      <c r="K97" s="36"/>
    </row>
    <row r="98" spans="1:11" s="28" customFormat="1" ht="15" customHeight="1">
      <c r="A98" s="36"/>
      <c r="B98" s="906"/>
      <c r="C98" s="962"/>
      <c r="D98" s="808" t="s">
        <v>1015</v>
      </c>
      <c r="E98" s="808"/>
      <c r="F98" s="173">
        <v>0.8</v>
      </c>
      <c r="G98" s="339">
        <v>1.2</v>
      </c>
      <c r="H98" s="339">
        <v>1.2</v>
      </c>
      <c r="I98" s="339">
        <v>1.2</v>
      </c>
      <c r="J98" s="339">
        <v>1.2</v>
      </c>
      <c r="K98" s="36"/>
    </row>
    <row r="99" spans="1:11" s="28" customFormat="1" ht="15" customHeight="1">
      <c r="A99" s="36"/>
      <c r="B99" s="906"/>
      <c r="C99" s="962"/>
      <c r="D99" s="810" t="s">
        <v>440</v>
      </c>
      <c r="E99" s="810"/>
      <c r="F99" s="175">
        <v>0</v>
      </c>
      <c r="G99" s="340">
        <v>0</v>
      </c>
      <c r="H99" s="340">
        <v>0</v>
      </c>
      <c r="I99" s="340">
        <v>0</v>
      </c>
      <c r="J99" s="340">
        <v>0</v>
      </c>
      <c r="K99" s="36"/>
    </row>
    <row r="100" spans="1:11" s="28" customFormat="1" ht="15" customHeight="1">
      <c r="A100" s="36"/>
      <c r="B100" s="907"/>
      <c r="C100" s="963"/>
      <c r="D100" s="960" t="s">
        <v>1028</v>
      </c>
      <c r="E100" s="960"/>
      <c r="F100" s="25">
        <v>26.9</v>
      </c>
      <c r="G100" s="393">
        <v>39</v>
      </c>
      <c r="H100" s="393">
        <v>36.1</v>
      </c>
      <c r="I100" s="393">
        <v>38.5</v>
      </c>
      <c r="J100" s="393">
        <v>39.200000000000003</v>
      </c>
      <c r="K100" s="36"/>
    </row>
    <row r="101" spans="1:11" s="28" customFormat="1" ht="15" customHeight="1">
      <c r="A101" s="36"/>
      <c r="B101" s="915" t="s">
        <v>1030</v>
      </c>
      <c r="C101" s="967" t="s">
        <v>53</v>
      </c>
      <c r="D101" s="931" t="s">
        <v>1026</v>
      </c>
      <c r="E101" s="931"/>
      <c r="F101" s="177">
        <v>0</v>
      </c>
      <c r="G101" s="342">
        <v>0</v>
      </c>
      <c r="H101" s="342">
        <v>0</v>
      </c>
      <c r="I101" s="342">
        <v>0</v>
      </c>
      <c r="J101" s="342">
        <v>0</v>
      </c>
      <c r="K101" s="36"/>
    </row>
    <row r="102" spans="1:11" s="28" customFormat="1" ht="15" customHeight="1">
      <c r="A102" s="36"/>
      <c r="B102" s="906"/>
      <c r="C102" s="962"/>
      <c r="D102" s="808" t="s">
        <v>1027</v>
      </c>
      <c r="E102" s="808"/>
      <c r="F102" s="173">
        <v>0</v>
      </c>
      <c r="G102" s="339">
        <v>0</v>
      </c>
      <c r="H102" s="339">
        <v>0</v>
      </c>
      <c r="I102" s="339">
        <v>0</v>
      </c>
      <c r="J102" s="339">
        <v>0</v>
      </c>
      <c r="K102" s="36"/>
    </row>
    <row r="103" spans="1:11" s="28" customFormat="1" ht="15" customHeight="1">
      <c r="A103" s="36"/>
      <c r="B103" s="906"/>
      <c r="C103" s="962"/>
      <c r="D103" s="808" t="s">
        <v>1013</v>
      </c>
      <c r="E103" s="808"/>
      <c r="F103" s="173">
        <v>0.3</v>
      </c>
      <c r="G103" s="339">
        <v>0.3</v>
      </c>
      <c r="H103" s="339">
        <v>0.3</v>
      </c>
      <c r="I103" s="339">
        <v>0.3</v>
      </c>
      <c r="J103" s="339">
        <v>0.2</v>
      </c>
      <c r="K103" s="36"/>
    </row>
    <row r="104" spans="1:11" s="28" customFormat="1" ht="15" customHeight="1">
      <c r="A104" s="36"/>
      <c r="B104" s="906"/>
      <c r="C104" s="962"/>
      <c r="D104" s="808" t="s">
        <v>1014</v>
      </c>
      <c r="E104" s="808"/>
      <c r="F104" s="173">
        <v>0</v>
      </c>
      <c r="G104" s="339">
        <v>0</v>
      </c>
      <c r="H104" s="339">
        <v>0</v>
      </c>
      <c r="I104" s="339">
        <v>0</v>
      </c>
      <c r="J104" s="339">
        <v>0</v>
      </c>
      <c r="K104" s="36"/>
    </row>
    <row r="105" spans="1:11" s="28" customFormat="1" ht="15" customHeight="1">
      <c r="A105" s="36"/>
      <c r="B105" s="906"/>
      <c r="C105" s="962"/>
      <c r="D105" s="808" t="s">
        <v>1015</v>
      </c>
      <c r="E105" s="808"/>
      <c r="F105" s="173">
        <v>2</v>
      </c>
      <c r="G105" s="339">
        <v>2</v>
      </c>
      <c r="H105" s="339">
        <v>2.1</v>
      </c>
      <c r="I105" s="339">
        <v>1.9</v>
      </c>
      <c r="J105" s="339">
        <v>2</v>
      </c>
      <c r="K105" s="36"/>
    </row>
    <row r="106" spans="1:11" s="28" customFormat="1" ht="15" customHeight="1">
      <c r="A106" s="36"/>
      <c r="B106" s="906"/>
      <c r="C106" s="962"/>
      <c r="D106" s="810" t="s">
        <v>440</v>
      </c>
      <c r="E106" s="810"/>
      <c r="F106" s="175">
        <v>0</v>
      </c>
      <c r="G106" s="340">
        <v>0</v>
      </c>
      <c r="H106" s="340">
        <v>0</v>
      </c>
      <c r="I106" s="340">
        <v>0</v>
      </c>
      <c r="J106" s="340">
        <v>0</v>
      </c>
      <c r="K106" s="36"/>
    </row>
    <row r="107" spans="1:11" s="28" customFormat="1" ht="15" customHeight="1">
      <c r="A107" s="36"/>
      <c r="B107" s="907"/>
      <c r="C107" s="963"/>
      <c r="D107" s="960" t="s">
        <v>1028</v>
      </c>
      <c r="E107" s="960"/>
      <c r="F107" s="25">
        <v>2.2999999999999998</v>
      </c>
      <c r="G107" s="393">
        <v>2.2999999999999998</v>
      </c>
      <c r="H107" s="393">
        <v>2.2999999999999998</v>
      </c>
      <c r="I107" s="393">
        <v>2.2000000000000002</v>
      </c>
      <c r="J107" s="393">
        <v>2.2000000000000002</v>
      </c>
      <c r="K107" s="36"/>
    </row>
    <row r="108" spans="1:11" s="28" customFormat="1" ht="15" customHeight="1">
      <c r="A108" s="36"/>
      <c r="B108" s="915" t="s">
        <v>1031</v>
      </c>
      <c r="C108" s="967" t="s">
        <v>48</v>
      </c>
      <c r="D108" s="931" t="s">
        <v>1026</v>
      </c>
      <c r="E108" s="931"/>
      <c r="F108" s="177">
        <v>0</v>
      </c>
      <c r="G108" s="342">
        <v>0</v>
      </c>
      <c r="H108" s="342">
        <v>0</v>
      </c>
      <c r="I108" s="342">
        <v>0</v>
      </c>
      <c r="J108" s="342">
        <v>0</v>
      </c>
      <c r="K108" s="36"/>
    </row>
    <row r="109" spans="1:11" s="28" customFormat="1" ht="15" customHeight="1">
      <c r="A109" s="36"/>
      <c r="B109" s="906"/>
      <c r="C109" s="962"/>
      <c r="D109" s="808" t="s">
        <v>1027</v>
      </c>
      <c r="E109" s="808"/>
      <c r="F109" s="173">
        <v>0</v>
      </c>
      <c r="G109" s="339">
        <v>0</v>
      </c>
      <c r="H109" s="339">
        <v>0</v>
      </c>
      <c r="I109" s="339">
        <v>0</v>
      </c>
      <c r="J109" s="339">
        <v>0</v>
      </c>
      <c r="K109" s="36"/>
    </row>
    <row r="110" spans="1:11" s="28" customFormat="1" ht="15" customHeight="1">
      <c r="A110" s="36"/>
      <c r="B110" s="906"/>
      <c r="C110" s="962"/>
      <c r="D110" s="808" t="s">
        <v>1013</v>
      </c>
      <c r="E110" s="808"/>
      <c r="F110" s="173">
        <v>2.9</v>
      </c>
      <c r="G110" s="339">
        <v>1.9</v>
      </c>
      <c r="H110" s="339">
        <v>2.5</v>
      </c>
      <c r="I110" s="339">
        <v>2.8</v>
      </c>
      <c r="J110" s="339">
        <v>2.7</v>
      </c>
      <c r="K110" s="36"/>
    </row>
    <row r="111" spans="1:11" s="28" customFormat="1" ht="15" customHeight="1">
      <c r="A111" s="36"/>
      <c r="B111" s="906"/>
      <c r="C111" s="962"/>
      <c r="D111" s="808" t="s">
        <v>1014</v>
      </c>
      <c r="E111" s="808"/>
      <c r="F111" s="173">
        <v>0</v>
      </c>
      <c r="G111" s="339">
        <v>0</v>
      </c>
      <c r="H111" s="339">
        <v>0</v>
      </c>
      <c r="I111" s="339">
        <v>0</v>
      </c>
      <c r="J111" s="339">
        <v>0</v>
      </c>
      <c r="K111" s="36"/>
    </row>
    <row r="112" spans="1:11" s="28" customFormat="1" ht="15" customHeight="1">
      <c r="A112" s="36"/>
      <c r="B112" s="906"/>
      <c r="C112" s="962"/>
      <c r="D112" s="808" t="s">
        <v>1015</v>
      </c>
      <c r="E112" s="808"/>
      <c r="F112" s="173">
        <v>0</v>
      </c>
      <c r="G112" s="339">
        <v>0</v>
      </c>
      <c r="H112" s="339">
        <v>0</v>
      </c>
      <c r="I112" s="339">
        <v>0</v>
      </c>
      <c r="J112" s="339">
        <v>0</v>
      </c>
      <c r="K112" s="36"/>
    </row>
    <row r="113" spans="1:11" s="28" customFormat="1" ht="15" customHeight="1">
      <c r="A113" s="36"/>
      <c r="B113" s="906"/>
      <c r="C113" s="962"/>
      <c r="D113" s="810" t="s">
        <v>440</v>
      </c>
      <c r="E113" s="810"/>
      <c r="F113" s="175">
        <v>0</v>
      </c>
      <c r="G113" s="340">
        <v>0</v>
      </c>
      <c r="H113" s="340">
        <v>0</v>
      </c>
      <c r="I113" s="340">
        <v>0</v>
      </c>
      <c r="J113" s="340">
        <v>0</v>
      </c>
      <c r="K113" s="36"/>
    </row>
    <row r="114" spans="1:11" s="28" customFormat="1" ht="15" customHeight="1">
      <c r="A114" s="36"/>
      <c r="B114" s="906"/>
      <c r="C114" s="963"/>
      <c r="D114" s="960" t="s">
        <v>1028</v>
      </c>
      <c r="E114" s="960"/>
      <c r="F114" s="25">
        <v>2.9</v>
      </c>
      <c r="G114" s="393">
        <v>1.9</v>
      </c>
      <c r="H114" s="393">
        <v>2.5</v>
      </c>
      <c r="I114" s="393">
        <v>2.8</v>
      </c>
      <c r="J114" s="393">
        <v>2.7</v>
      </c>
      <c r="K114" s="36"/>
    </row>
    <row r="115" spans="1:11" s="28" customFormat="1" ht="15" customHeight="1">
      <c r="A115" s="36"/>
      <c r="B115" s="906"/>
      <c r="C115" s="967" t="s">
        <v>60</v>
      </c>
      <c r="D115" s="931" t="s">
        <v>1026</v>
      </c>
      <c r="E115" s="931"/>
      <c r="F115" s="177">
        <v>0.9</v>
      </c>
      <c r="G115" s="342">
        <v>0.9</v>
      </c>
      <c r="H115" s="342">
        <v>1</v>
      </c>
      <c r="I115" s="342">
        <v>0.9</v>
      </c>
      <c r="J115" s="342">
        <v>0.9</v>
      </c>
      <c r="K115" s="36"/>
    </row>
    <row r="116" spans="1:11" s="28" customFormat="1" ht="15" customHeight="1">
      <c r="A116" s="36"/>
      <c r="B116" s="906"/>
      <c r="C116" s="962"/>
      <c r="D116" s="808" t="s">
        <v>1027</v>
      </c>
      <c r="E116" s="808"/>
      <c r="F116" s="173">
        <v>0</v>
      </c>
      <c r="G116" s="339">
        <v>0</v>
      </c>
      <c r="H116" s="339">
        <v>0</v>
      </c>
      <c r="I116" s="339">
        <v>0</v>
      </c>
      <c r="J116" s="339">
        <v>0</v>
      </c>
      <c r="K116" s="36"/>
    </row>
    <row r="117" spans="1:11" s="28" customFormat="1" ht="15" customHeight="1">
      <c r="A117" s="36"/>
      <c r="B117" s="906"/>
      <c r="C117" s="962"/>
      <c r="D117" s="808" t="s">
        <v>1013</v>
      </c>
      <c r="E117" s="808"/>
      <c r="F117" s="173">
        <v>0.4</v>
      </c>
      <c r="G117" s="339">
        <v>0.4</v>
      </c>
      <c r="H117" s="339">
        <v>0.4</v>
      </c>
      <c r="I117" s="339">
        <v>0.4</v>
      </c>
      <c r="J117" s="339">
        <v>0.3</v>
      </c>
      <c r="K117" s="36"/>
    </row>
    <row r="118" spans="1:11" s="28" customFormat="1" ht="15" customHeight="1">
      <c r="A118" s="36"/>
      <c r="B118" s="906"/>
      <c r="C118" s="962"/>
      <c r="D118" s="808" t="s">
        <v>1014</v>
      </c>
      <c r="E118" s="808"/>
      <c r="F118" s="173">
        <v>0.3</v>
      </c>
      <c r="G118" s="339">
        <v>0.3</v>
      </c>
      <c r="H118" s="339">
        <v>0.3</v>
      </c>
      <c r="I118" s="339">
        <v>0.3</v>
      </c>
      <c r="J118" s="339">
        <v>0.3</v>
      </c>
      <c r="K118" s="36"/>
    </row>
    <row r="119" spans="1:11" s="28" customFormat="1" ht="15" customHeight="1">
      <c r="A119" s="36"/>
      <c r="B119" s="906"/>
      <c r="C119" s="962"/>
      <c r="D119" s="808" t="s">
        <v>1015</v>
      </c>
      <c r="E119" s="808"/>
      <c r="F119" s="173">
        <v>0</v>
      </c>
      <c r="G119" s="339">
        <v>0</v>
      </c>
      <c r="H119" s="339">
        <v>0</v>
      </c>
      <c r="I119" s="339">
        <v>0</v>
      </c>
      <c r="J119" s="339">
        <v>0</v>
      </c>
      <c r="K119" s="36"/>
    </row>
    <row r="120" spans="1:11" s="28" customFormat="1" ht="15" customHeight="1">
      <c r="A120" s="36"/>
      <c r="B120" s="906"/>
      <c r="C120" s="962"/>
      <c r="D120" s="810" t="s">
        <v>440</v>
      </c>
      <c r="E120" s="810"/>
      <c r="F120" s="175">
        <v>0</v>
      </c>
      <c r="G120" s="340">
        <v>0</v>
      </c>
      <c r="H120" s="340">
        <v>0</v>
      </c>
      <c r="I120" s="340">
        <v>0</v>
      </c>
      <c r="J120" s="340">
        <v>0</v>
      </c>
      <c r="K120" s="36"/>
    </row>
    <row r="121" spans="1:11" s="28" customFormat="1" ht="15" customHeight="1">
      <c r="A121" s="36"/>
      <c r="B121" s="907"/>
      <c r="C121" s="963"/>
      <c r="D121" s="960" t="s">
        <v>1028</v>
      </c>
      <c r="E121" s="960"/>
      <c r="F121" s="25">
        <v>1.6</v>
      </c>
      <c r="G121" s="393">
        <v>1.7</v>
      </c>
      <c r="H121" s="393">
        <v>1.7</v>
      </c>
      <c r="I121" s="393">
        <v>1.6</v>
      </c>
      <c r="J121" s="393">
        <v>1.5</v>
      </c>
      <c r="K121" s="36"/>
    </row>
    <row r="122" spans="1:11" s="28" customFormat="1" ht="20.149999999999999" customHeight="1">
      <c r="A122" s="36"/>
      <c r="B122" s="845" t="s">
        <v>371</v>
      </c>
      <c r="C122" s="845"/>
      <c r="D122" s="845"/>
      <c r="E122" s="845"/>
      <c r="F122" s="845"/>
      <c r="G122" s="845"/>
      <c r="H122" s="845"/>
      <c r="I122" s="845"/>
      <c r="J122" s="845"/>
      <c r="K122" s="36"/>
    </row>
    <row r="123" spans="1:11" s="28" customFormat="1" ht="19.149999999999999" customHeight="1">
      <c r="A123" s="36"/>
      <c r="B123" s="822" t="s">
        <v>1032</v>
      </c>
      <c r="C123" s="822"/>
      <c r="D123" s="822"/>
      <c r="E123" s="822"/>
      <c r="F123" s="822"/>
      <c r="G123" s="822"/>
      <c r="H123" s="31"/>
      <c r="I123" s="31"/>
      <c r="J123" s="31"/>
      <c r="K123" s="36"/>
    </row>
    <row r="124" spans="1:11" s="28" customFormat="1" ht="15" customHeight="1">
      <c r="A124" s="36"/>
      <c r="B124" s="36"/>
      <c r="C124" s="36"/>
      <c r="D124" s="36"/>
      <c r="E124" s="36"/>
      <c r="F124" s="36"/>
      <c r="G124" s="36"/>
      <c r="H124" s="36"/>
      <c r="I124" s="36"/>
      <c r="J124" s="36"/>
      <c r="K124" s="36"/>
    </row>
    <row r="125" spans="1:11"/>
  </sheetData>
  <sheetProtection algorithmName="SHA-512" hashValue="rvoFEmvn1LqM2egPRy2TY7AQ34m5VyTBsYxFtBV6qDWkrHL4Y2bXws0gqOrmtJZtJXiFb7OAptAqA0ffq3LmJQ==" saltValue="jOSunnjTKTkZqzHIm4Q0oA==" spinCount="100000" sheet="1" objects="1" scenarios="1"/>
  <mergeCells count="60">
    <mergeCell ref="B123:G123"/>
    <mergeCell ref="D121:E121"/>
    <mergeCell ref="B122:J122"/>
    <mergeCell ref="D119:E119"/>
    <mergeCell ref="C115:C121"/>
    <mergeCell ref="D118:E118"/>
    <mergeCell ref="D117:E117"/>
    <mergeCell ref="D116:E116"/>
    <mergeCell ref="D120:E120"/>
    <mergeCell ref="D111:E111"/>
    <mergeCell ref="C108:C114"/>
    <mergeCell ref="B108:B121"/>
    <mergeCell ref="D115:E115"/>
    <mergeCell ref="D114:E114"/>
    <mergeCell ref="D113:E113"/>
    <mergeCell ref="D112:E112"/>
    <mergeCell ref="D108:E108"/>
    <mergeCell ref="D109:E109"/>
    <mergeCell ref="D110:E110"/>
    <mergeCell ref="C101:C107"/>
    <mergeCell ref="B101:B107"/>
    <mergeCell ref="D102:E102"/>
    <mergeCell ref="D101:E101"/>
    <mergeCell ref="D95:E95"/>
    <mergeCell ref="D107:E107"/>
    <mergeCell ref="D103:E103"/>
    <mergeCell ref="D106:E106"/>
    <mergeCell ref="D105:E105"/>
    <mergeCell ref="D104:E104"/>
    <mergeCell ref="D94:E94"/>
    <mergeCell ref="D93:E93"/>
    <mergeCell ref="D92:E92"/>
    <mergeCell ref="B87:B100"/>
    <mergeCell ref="D96:E96"/>
    <mergeCell ref="D97:E97"/>
    <mergeCell ref="C94:C100"/>
    <mergeCell ref="D98:E98"/>
    <mergeCell ref="D99:E99"/>
    <mergeCell ref="D87:E87"/>
    <mergeCell ref="C87:C93"/>
    <mergeCell ref="D100:E100"/>
    <mergeCell ref="B8:I8"/>
    <mergeCell ref="B10:J10"/>
    <mergeCell ref="B23:C23"/>
    <mergeCell ref="B24:H24"/>
    <mergeCell ref="B65:D65"/>
    <mergeCell ref="D85:E85"/>
    <mergeCell ref="D86:E86"/>
    <mergeCell ref="B76:F76"/>
    <mergeCell ref="D91:E91"/>
    <mergeCell ref="D90:E90"/>
    <mergeCell ref="D89:E89"/>
    <mergeCell ref="D88:E88"/>
    <mergeCell ref="D83:E83"/>
    <mergeCell ref="C80:C86"/>
    <mergeCell ref="D82:E82"/>
    <mergeCell ref="D81:E81"/>
    <mergeCell ref="D80:E80"/>
    <mergeCell ref="B80:B86"/>
    <mergeCell ref="D84:E84"/>
  </mergeCells>
  <pageMargins left="0.75" right="0.75" top="1" bottom="1" header="0.5" footer="0.5"/>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04FB7-70C1-4199-91FB-3897997F37DF}">
  <sheetPr>
    <tabColor theme="8" tint="0.79998168889431442"/>
  </sheetPr>
  <dimension ref="A1:Q47"/>
  <sheetViews>
    <sheetView showRuler="0" zoomScale="90" zoomScaleNormal="90" workbookViewId="0"/>
  </sheetViews>
  <sheetFormatPr defaultColWidth="0" defaultRowHeight="12.5" zeroHeight="1"/>
  <cols>
    <col min="1" max="1" width="5.26953125" style="587" customWidth="1"/>
    <col min="2" max="2" width="19.54296875" style="587" customWidth="1"/>
    <col min="3" max="3" width="7.81640625" style="587" customWidth="1"/>
    <col min="4" max="4" width="35.1796875" style="587" customWidth="1"/>
    <col min="5" max="6" width="15.1796875" style="587" customWidth="1"/>
    <col min="7" max="7" width="13.81640625" style="587" customWidth="1"/>
    <col min="8" max="9" width="6.26953125" style="587" customWidth="1"/>
    <col min="10" max="10" width="6.54296875" style="587" customWidth="1"/>
    <col min="11" max="12" width="6.1796875" style="587" customWidth="1"/>
    <col min="13" max="13" width="6.26953125" style="587" customWidth="1"/>
    <col min="14" max="14" width="23.81640625" style="587" customWidth="1"/>
    <col min="15" max="15" width="16.7265625" style="587" customWidth="1"/>
    <col min="16" max="16" width="16.7265625" style="238" hidden="1" customWidth="1"/>
    <col min="17" max="16384" width="13.7265625" style="238" hidden="1"/>
  </cols>
  <sheetData>
    <row r="1" spans="1:16" ht="15" customHeight="1">
      <c r="A1" s="237"/>
      <c r="B1" s="237"/>
      <c r="C1" s="237"/>
      <c r="D1" s="237"/>
      <c r="E1" s="237"/>
      <c r="F1" s="237"/>
      <c r="G1" s="237"/>
      <c r="H1" s="237"/>
      <c r="I1" s="237"/>
      <c r="J1" s="237"/>
      <c r="K1" s="237"/>
      <c r="L1" s="237"/>
      <c r="M1" s="237"/>
      <c r="N1" s="237"/>
      <c r="O1" s="237"/>
      <c r="P1" s="237"/>
    </row>
    <row r="2" spans="1:16" ht="74.150000000000006" customHeight="1">
      <c r="A2" s="237"/>
      <c r="B2" s="237"/>
      <c r="C2" s="237"/>
      <c r="D2" s="237"/>
      <c r="E2" s="237"/>
      <c r="F2" s="237"/>
      <c r="G2" s="237"/>
      <c r="H2" s="237"/>
      <c r="I2" s="237"/>
      <c r="J2" s="237"/>
      <c r="K2" s="237"/>
      <c r="L2" s="237"/>
      <c r="M2" s="237"/>
      <c r="N2" s="37" t="s">
        <v>1</v>
      </c>
      <c r="O2" s="237"/>
      <c r="P2" s="237"/>
    </row>
    <row r="3" spans="1:16" ht="15" customHeight="1">
      <c r="A3" s="237"/>
      <c r="B3" s="237"/>
      <c r="C3" s="237"/>
      <c r="D3" s="237"/>
      <c r="E3" s="237"/>
      <c r="F3" s="237"/>
      <c r="G3" s="237"/>
      <c r="H3" s="237"/>
      <c r="I3" s="237"/>
      <c r="J3" s="237"/>
      <c r="K3" s="237"/>
      <c r="L3" s="237"/>
      <c r="M3" s="237"/>
      <c r="N3" s="237"/>
      <c r="O3" s="237"/>
      <c r="P3" s="237"/>
    </row>
    <row r="4" spans="1:16" ht="15" customHeight="1">
      <c r="A4" s="237"/>
      <c r="B4" s="237"/>
      <c r="C4" s="237"/>
      <c r="D4" s="237"/>
      <c r="E4" s="237"/>
      <c r="F4" s="237"/>
      <c r="G4" s="237"/>
      <c r="H4" s="237"/>
      <c r="I4" s="237"/>
      <c r="J4" s="237"/>
      <c r="K4" s="237"/>
      <c r="L4" s="237"/>
      <c r="M4" s="237"/>
      <c r="N4" s="237"/>
      <c r="O4" s="237"/>
      <c r="P4" s="237"/>
    </row>
    <row r="5" spans="1:16" ht="27.65" customHeight="1">
      <c r="A5" s="237"/>
      <c r="B5" s="977" t="s">
        <v>1033</v>
      </c>
      <c r="C5" s="977"/>
      <c r="D5" s="977"/>
      <c r="E5" s="977"/>
      <c r="F5" s="977"/>
      <c r="G5" s="237"/>
      <c r="H5" s="237"/>
      <c r="I5" s="237"/>
      <c r="J5" s="237"/>
      <c r="K5" s="237"/>
      <c r="L5" s="237"/>
      <c r="M5" s="237"/>
      <c r="N5" s="237"/>
      <c r="O5" s="237"/>
      <c r="P5" s="237"/>
    </row>
    <row r="6" spans="1:16" ht="15" customHeight="1">
      <c r="A6" s="237"/>
      <c r="B6" s="237"/>
      <c r="C6" s="237"/>
      <c r="D6" s="237"/>
      <c r="E6" s="237"/>
      <c r="F6" s="237"/>
      <c r="G6" s="237"/>
      <c r="H6" s="237"/>
      <c r="I6" s="237"/>
      <c r="J6" s="237"/>
      <c r="K6" s="237"/>
      <c r="L6" s="237"/>
      <c r="M6" s="237"/>
      <c r="N6" s="237"/>
      <c r="O6" s="237"/>
      <c r="P6" s="237"/>
    </row>
    <row r="7" spans="1:16" ht="15" customHeight="1">
      <c r="A7" s="237"/>
      <c r="B7" s="237"/>
      <c r="C7" s="237"/>
      <c r="D7" s="237"/>
      <c r="E7" s="237"/>
      <c r="F7" s="237"/>
      <c r="G7" s="237"/>
      <c r="H7" s="237"/>
      <c r="I7" s="237"/>
      <c r="J7" s="237"/>
      <c r="K7" s="237"/>
      <c r="L7" s="237"/>
      <c r="M7" s="237"/>
      <c r="N7" s="237"/>
      <c r="O7" s="237"/>
      <c r="P7" s="237"/>
    </row>
    <row r="8" spans="1:16" ht="15.75" customHeight="1">
      <c r="A8" s="237"/>
      <c r="B8" s="380" t="s">
        <v>1423</v>
      </c>
      <c r="C8" s="380"/>
      <c r="D8" s="380"/>
      <c r="E8" s="380"/>
      <c r="F8" s="380"/>
      <c r="G8" s="380"/>
      <c r="H8" s="380"/>
      <c r="I8" s="380"/>
      <c r="J8" s="380"/>
      <c r="K8" s="380"/>
      <c r="L8" s="380"/>
      <c r="M8" s="380"/>
      <c r="N8" s="380"/>
      <c r="O8" s="237"/>
      <c r="P8" s="237"/>
    </row>
    <row r="9" spans="1:16" ht="5.9" customHeight="1">
      <c r="A9" s="237"/>
      <c r="B9" s="239"/>
      <c r="C9" s="239"/>
      <c r="D9" s="239"/>
      <c r="E9" s="239"/>
      <c r="F9" s="239"/>
      <c r="G9" s="239"/>
      <c r="H9" s="239"/>
      <c r="I9" s="239"/>
      <c r="J9" s="239"/>
      <c r="K9" s="239"/>
      <c r="L9" s="239"/>
      <c r="M9" s="239"/>
      <c r="N9" s="237"/>
      <c r="O9" s="237"/>
      <c r="P9" s="237"/>
    </row>
    <row r="10" spans="1:16" ht="27.65" customHeight="1">
      <c r="A10" s="237"/>
      <c r="B10" s="978" t="s">
        <v>1237</v>
      </c>
      <c r="C10" s="978"/>
      <c r="D10" s="978"/>
      <c r="E10" s="978"/>
      <c r="F10" s="978"/>
      <c r="G10" s="978"/>
      <c r="H10" s="978"/>
      <c r="I10" s="978"/>
      <c r="J10" s="978"/>
      <c r="K10" s="978"/>
      <c r="L10" s="978"/>
      <c r="M10" s="978"/>
      <c r="N10" s="237"/>
      <c r="O10" s="237"/>
      <c r="P10" s="237"/>
    </row>
    <row r="11" spans="1:16" ht="15" customHeight="1">
      <c r="A11" s="237"/>
      <c r="B11" s="237"/>
      <c r="C11" s="237"/>
      <c r="D11" s="237"/>
      <c r="E11" s="237"/>
      <c r="F11" s="237"/>
      <c r="G11" s="237"/>
      <c r="H11" s="237"/>
      <c r="I11" s="237"/>
      <c r="J11" s="237"/>
      <c r="K11" s="237"/>
      <c r="L11" s="237"/>
      <c r="M11" s="237"/>
      <c r="N11" s="237"/>
      <c r="O11" s="237"/>
      <c r="P11" s="237"/>
    </row>
    <row r="12" spans="1:16" ht="25.9" customHeight="1">
      <c r="A12" s="237"/>
      <c r="B12" s="500"/>
      <c r="C12" s="500"/>
      <c r="D12" s="500"/>
      <c r="E12" s="501"/>
      <c r="F12" s="975" t="s">
        <v>1358</v>
      </c>
      <c r="G12" s="979"/>
      <c r="H12" s="975" t="s">
        <v>1034</v>
      </c>
      <c r="I12" s="979"/>
      <c r="J12" s="975" t="s">
        <v>1359</v>
      </c>
      <c r="K12" s="976"/>
      <c r="L12" s="976"/>
      <c r="M12" s="976"/>
      <c r="N12" s="631" t="s">
        <v>1035</v>
      </c>
      <c r="O12" s="240"/>
      <c r="P12" s="237"/>
    </row>
    <row r="13" spans="1:16" ht="25.9" customHeight="1" thickBot="1">
      <c r="A13" s="237"/>
      <c r="B13" s="499"/>
      <c r="C13" s="499"/>
      <c r="D13" s="499"/>
      <c r="E13" s="502" t="s">
        <v>1036</v>
      </c>
      <c r="F13" s="503" t="s">
        <v>1037</v>
      </c>
      <c r="G13" s="504" t="s">
        <v>269</v>
      </c>
      <c r="H13" s="1001" t="s">
        <v>1038</v>
      </c>
      <c r="I13" s="1002"/>
      <c r="J13" s="1001" t="s">
        <v>1038</v>
      </c>
      <c r="K13" s="1003"/>
      <c r="L13" s="1004" t="s">
        <v>269</v>
      </c>
      <c r="M13" s="1005"/>
      <c r="N13" s="504" t="s">
        <v>1360</v>
      </c>
      <c r="O13" s="240"/>
      <c r="P13" s="237"/>
    </row>
    <row r="14" spans="1:16" ht="15.75" customHeight="1">
      <c r="A14" s="237"/>
      <c r="B14" s="980" t="s">
        <v>1309</v>
      </c>
      <c r="C14" s="983" t="s">
        <v>1044</v>
      </c>
      <c r="D14" s="986" t="s">
        <v>1243</v>
      </c>
      <c r="E14" s="494" t="s">
        <v>118</v>
      </c>
      <c r="F14" s="495">
        <v>87.124635439116602</v>
      </c>
      <c r="G14" s="496">
        <v>0.100246595248</v>
      </c>
      <c r="H14" s="989">
        <v>1154000000</v>
      </c>
      <c r="I14" s="990"/>
      <c r="J14" s="991">
        <v>235000000</v>
      </c>
      <c r="K14" s="992"/>
      <c r="L14" s="968">
        <f>J14/SUM($J$14,$J$27,$J$30,$J$34,$J$37,$J$40,$J$17,$J$20,$J$23)</f>
        <v>0.35932721712538224</v>
      </c>
      <c r="M14" s="968"/>
      <c r="N14" s="634">
        <v>2.26466772578785</v>
      </c>
      <c r="O14" s="240"/>
      <c r="P14" s="237"/>
    </row>
    <row r="15" spans="1:16" ht="15.75" customHeight="1">
      <c r="A15" s="237"/>
      <c r="B15" s="981"/>
      <c r="C15" s="984"/>
      <c r="D15" s="987"/>
      <c r="E15" s="241" t="s">
        <v>119</v>
      </c>
      <c r="F15" s="260">
        <v>89.698170742645402</v>
      </c>
      <c r="G15" s="265">
        <v>9.6819870250913598E-2</v>
      </c>
      <c r="H15" s="969">
        <v>832000000</v>
      </c>
      <c r="I15" s="970"/>
      <c r="J15" s="993">
        <v>216000000</v>
      </c>
      <c r="K15" s="994"/>
      <c r="L15" s="974">
        <f>J15/SUM($J$15,$J$28,$J$31,$J$35,$J$38,$J$41,$J$18,$J$21,$J$24)</f>
        <v>0.32335329341317365</v>
      </c>
      <c r="M15" s="974"/>
      <c r="N15" s="248">
        <v>2.2968528599218101</v>
      </c>
      <c r="O15" s="240"/>
      <c r="P15" s="237"/>
    </row>
    <row r="16" spans="1:16" ht="15.75" customHeight="1">
      <c r="A16" s="237"/>
      <c r="B16" s="982"/>
      <c r="C16" s="985"/>
      <c r="D16" s="988"/>
      <c r="E16" s="249" t="s">
        <v>120</v>
      </c>
      <c r="F16" s="266">
        <v>75.115458502824495</v>
      </c>
      <c r="G16" s="271">
        <v>7.3276551196592099E-2</v>
      </c>
      <c r="H16" s="995">
        <v>647000000</v>
      </c>
      <c r="I16" s="996"/>
      <c r="J16" s="997">
        <v>207000000</v>
      </c>
      <c r="K16" s="998"/>
      <c r="L16" s="999">
        <f>J16/SUM($J$16,$J$29,$J$32,$J$36,$J$39,$J$42,$J$19,$J$22,$J$25)</f>
        <v>0.33934426229508197</v>
      </c>
      <c r="M16" s="1000"/>
      <c r="N16" s="632"/>
      <c r="O16" s="240"/>
      <c r="P16" s="237"/>
    </row>
    <row r="17" spans="1:16" ht="15.75" customHeight="1">
      <c r="A17" s="237"/>
      <c r="B17" s="1006" t="s">
        <v>1045</v>
      </c>
      <c r="C17" s="1007" t="s">
        <v>1040</v>
      </c>
      <c r="D17" s="1008" t="s">
        <v>1244</v>
      </c>
      <c r="E17" s="257" t="s">
        <v>118</v>
      </c>
      <c r="F17" s="268">
        <v>59.032519142877597</v>
      </c>
      <c r="G17" s="269">
        <v>6.7923487118879203E-2</v>
      </c>
      <c r="H17" s="1009">
        <v>852000000</v>
      </c>
      <c r="I17" s="1010"/>
      <c r="J17" s="1011">
        <v>42000000</v>
      </c>
      <c r="K17" s="1012"/>
      <c r="L17" s="1013">
        <f>J17/SUM($J$14,$J$27,$J$30,$J$34,$J$37,$J$40,$J$17,$J$20,$J$23)</f>
        <v>6.4220183486238536E-2</v>
      </c>
      <c r="M17" s="1013"/>
      <c r="N17" s="270">
        <v>2.1218813260676002</v>
      </c>
      <c r="O17" s="240"/>
      <c r="P17" s="237"/>
    </row>
    <row r="18" spans="1:16" ht="15.75" customHeight="1">
      <c r="A18" s="237"/>
      <c r="B18" s="981"/>
      <c r="C18" s="984"/>
      <c r="D18" s="987"/>
      <c r="E18" s="241" t="s">
        <v>119</v>
      </c>
      <c r="F18" s="260">
        <v>67.294443808496396</v>
      </c>
      <c r="G18" s="265">
        <v>7.2637371132568296E-2</v>
      </c>
      <c r="H18" s="969">
        <v>659000000</v>
      </c>
      <c r="I18" s="970"/>
      <c r="J18" s="971">
        <v>49000000</v>
      </c>
      <c r="K18" s="972"/>
      <c r="L18" s="973">
        <f>J18/SUM($J$15,$J$28,$J$31,$J$35,$J$38,$J$41,$J$18,$J$21,$J$24)</f>
        <v>7.3353293413173648E-2</v>
      </c>
      <c r="M18" s="974"/>
      <c r="N18" s="248">
        <v>1.8426484117005799</v>
      </c>
      <c r="O18" s="240"/>
      <c r="P18" s="237"/>
    </row>
    <row r="19" spans="1:16" ht="15.75" customHeight="1">
      <c r="A19" s="237"/>
      <c r="B19" s="982"/>
      <c r="C19" s="985"/>
      <c r="D19" s="988"/>
      <c r="E19" s="249" t="s">
        <v>120</v>
      </c>
      <c r="F19" s="266">
        <v>84.258516475823001</v>
      </c>
      <c r="G19" s="271">
        <v>8.2195777265439807E-2</v>
      </c>
      <c r="H19" s="995">
        <v>631000000</v>
      </c>
      <c r="I19" s="996"/>
      <c r="J19" s="997">
        <v>38000000</v>
      </c>
      <c r="K19" s="998"/>
      <c r="L19" s="999">
        <f>J19/SUM($J$16,$J$29,$J$32,$J$36,$J$39,$J$42,$J$19,$J$22,$J$25)</f>
        <v>6.2295081967213117E-2</v>
      </c>
      <c r="M19" s="1000"/>
      <c r="N19" s="272">
        <v>1.4835295614997801</v>
      </c>
      <c r="O19" s="240"/>
      <c r="P19" s="237"/>
    </row>
    <row r="20" spans="1:16" ht="15.75" customHeight="1">
      <c r="A20" s="237"/>
      <c r="B20" s="980" t="s">
        <v>1046</v>
      </c>
      <c r="C20" s="983" t="s">
        <v>1040</v>
      </c>
      <c r="D20" s="986" t="s">
        <v>1245</v>
      </c>
      <c r="E20" s="494" t="s">
        <v>118</v>
      </c>
      <c r="F20" s="495">
        <v>48.488956259061602</v>
      </c>
      <c r="G20" s="496">
        <v>5.5791943892803397E-2</v>
      </c>
      <c r="H20" s="989">
        <v>675000000</v>
      </c>
      <c r="I20" s="990"/>
      <c r="J20" s="1028">
        <v>78000000</v>
      </c>
      <c r="K20" s="1029"/>
      <c r="L20" s="968">
        <f>J20/SUM($J$14,$J$27,$J$30,$J$34,$J$37,$J$40,$J$17,$J$20,$J$23)</f>
        <v>0.11926605504587157</v>
      </c>
      <c r="M20" s="968"/>
      <c r="N20" s="497">
        <v>2.5365363474289002</v>
      </c>
      <c r="O20" s="240"/>
      <c r="P20" s="237"/>
    </row>
    <row r="21" spans="1:16" ht="15.75" customHeight="1">
      <c r="A21" s="237"/>
      <c r="B21" s="981"/>
      <c r="C21" s="984"/>
      <c r="D21" s="987"/>
      <c r="E21" s="241" t="s">
        <v>119</v>
      </c>
      <c r="F21" s="260">
        <v>17.741297355802999</v>
      </c>
      <c r="G21" s="265">
        <v>1.9149890057401898E-2</v>
      </c>
      <c r="H21" s="969">
        <v>42000000</v>
      </c>
      <c r="I21" s="970"/>
      <c r="J21" s="971">
        <v>115000000</v>
      </c>
      <c r="K21" s="972"/>
      <c r="L21" s="973">
        <f>J21/SUM($J$15,$J$28,$J$31,$J$35,$J$38,$J$41,$J$18,$J$21,$J$24)</f>
        <v>0.17215568862275449</v>
      </c>
      <c r="M21" s="974"/>
      <c r="N21" s="248">
        <v>4.5656187580614498</v>
      </c>
      <c r="O21" s="240"/>
      <c r="P21" s="237"/>
    </row>
    <row r="22" spans="1:16" ht="15.75" customHeight="1">
      <c r="A22" s="237"/>
      <c r="B22" s="981"/>
      <c r="C22" s="984"/>
      <c r="D22" s="987"/>
      <c r="E22" s="241" t="s">
        <v>120</v>
      </c>
      <c r="F22" s="260">
        <v>37.382028767438698</v>
      </c>
      <c r="G22" s="265">
        <v>3.6466876451359202E-2</v>
      </c>
      <c r="H22" s="969">
        <v>436000000</v>
      </c>
      <c r="I22" s="970"/>
      <c r="J22" s="971">
        <v>65000000</v>
      </c>
      <c r="K22" s="972"/>
      <c r="L22" s="973">
        <f>J22/SUM($J$16,$J$29,$J$32,$J$36,$J$39,$J$42,$J$19,$J$22,$J$25)</f>
        <v>0.10655737704918032</v>
      </c>
      <c r="M22" s="974"/>
      <c r="N22" s="248">
        <v>2.8088363168630202</v>
      </c>
      <c r="O22" s="240"/>
      <c r="P22" s="237"/>
    </row>
    <row r="23" spans="1:16" ht="15.75" customHeight="1">
      <c r="A23" s="237"/>
      <c r="B23" s="981"/>
      <c r="C23" s="984"/>
      <c r="D23" s="987" t="s">
        <v>1246</v>
      </c>
      <c r="E23" s="245" t="s">
        <v>118</v>
      </c>
      <c r="F23" s="261">
        <v>32.123033152441202</v>
      </c>
      <c r="G23" s="262">
        <v>3.6961126853967602E-2</v>
      </c>
      <c r="H23" s="1025">
        <v>364000000</v>
      </c>
      <c r="I23" s="1015"/>
      <c r="J23" s="1026">
        <v>27000000</v>
      </c>
      <c r="K23" s="1027"/>
      <c r="L23" s="1019">
        <f>J23/SUM($J$14,$J$27,$J$30,$J$34,$J$37,$J$40,$J$17,$J$20,$J$23)</f>
        <v>4.1284403669724773E-2</v>
      </c>
      <c r="M23" s="1019"/>
      <c r="N23" s="273">
        <v>3.54730512088459</v>
      </c>
      <c r="O23" s="240"/>
      <c r="P23" s="237"/>
    </row>
    <row r="24" spans="1:16" ht="15.75" customHeight="1">
      <c r="A24" s="237"/>
      <c r="B24" s="981"/>
      <c r="C24" s="984"/>
      <c r="D24" s="987"/>
      <c r="E24" s="241" t="s">
        <v>119</v>
      </c>
      <c r="F24" s="260">
        <v>33.450501475929499</v>
      </c>
      <c r="G24" s="265">
        <v>3.6106346271203502E-2</v>
      </c>
      <c r="H24" s="969">
        <v>353000000</v>
      </c>
      <c r="I24" s="970"/>
      <c r="J24" s="971">
        <v>44000000</v>
      </c>
      <c r="K24" s="972"/>
      <c r="L24" s="973">
        <f>J24/SUM($J$15,$J$28,$J$31,$J$35,$J$38,$J$41,$J$18,$J$21,$J$24)</f>
        <v>6.5868263473053898E-2</v>
      </c>
      <c r="M24" s="974"/>
      <c r="N24" s="248">
        <v>3.6399454306422099</v>
      </c>
      <c r="O24" s="240"/>
      <c r="P24" s="237"/>
    </row>
    <row r="25" spans="1:16" ht="15.75" customHeight="1">
      <c r="A25" s="237"/>
      <c r="B25" s="981"/>
      <c r="C25" s="984"/>
      <c r="D25" s="988"/>
      <c r="E25" s="249" t="s">
        <v>120</v>
      </c>
      <c r="F25" s="266">
        <v>33.634854567088198</v>
      </c>
      <c r="G25" s="271">
        <v>3.2811437110278598E-2</v>
      </c>
      <c r="H25" s="995">
        <v>343000000</v>
      </c>
      <c r="I25" s="996"/>
      <c r="J25" s="997">
        <v>43000000</v>
      </c>
      <c r="K25" s="998"/>
      <c r="L25" s="999">
        <f>J25/SUM($J$16,$J$29,$J$32,$J$36,$J$39,$J$42,$J$19,$J$22,$J$25)</f>
        <v>7.0491803278688522E-2</v>
      </c>
      <c r="M25" s="1000"/>
      <c r="N25" s="272">
        <v>3.3115647869929998</v>
      </c>
      <c r="O25" s="240"/>
      <c r="P25" s="237"/>
    </row>
    <row r="26" spans="1:16" ht="15.75" customHeight="1">
      <c r="A26" s="237"/>
      <c r="B26" s="1038"/>
      <c r="C26" s="1039"/>
      <c r="D26" s="506" t="s">
        <v>1047</v>
      </c>
      <c r="E26" s="507" t="s">
        <v>118</v>
      </c>
      <c r="F26" s="508">
        <f>F23+F20</f>
        <v>80.611989411502805</v>
      </c>
      <c r="G26" s="509">
        <v>9.2753070746770999E-2</v>
      </c>
      <c r="H26" s="1033">
        <v>1039000000</v>
      </c>
      <c r="I26" s="1034"/>
      <c r="J26" s="1035">
        <f>J23+J20</f>
        <v>105000000</v>
      </c>
      <c r="K26" s="1036"/>
      <c r="L26" s="1037">
        <f>L20+L23</f>
        <v>0.16055045871559634</v>
      </c>
      <c r="M26" s="1037"/>
      <c r="N26" s="510" t="s">
        <v>1547</v>
      </c>
      <c r="O26" s="240"/>
      <c r="P26" s="237"/>
    </row>
    <row r="27" spans="1:16" ht="15.75" customHeight="1">
      <c r="A27" s="237"/>
      <c r="B27" s="980" t="s">
        <v>1039</v>
      </c>
      <c r="C27" s="983" t="s">
        <v>1040</v>
      </c>
      <c r="D27" s="986" t="s">
        <v>1238</v>
      </c>
      <c r="E27" s="494" t="s">
        <v>118</v>
      </c>
      <c r="F27" s="498">
        <v>209.216335803215</v>
      </c>
      <c r="G27" s="505">
        <v>0.24072669261486801</v>
      </c>
      <c r="H27" s="989">
        <v>1319000000</v>
      </c>
      <c r="I27" s="990"/>
      <c r="J27" s="1028">
        <v>160000000</v>
      </c>
      <c r="K27" s="1029"/>
      <c r="L27" s="968">
        <f>J27/SUM($J$14,$J$27,$J$30,$J$34,$J$37,$J$40,$J$17,$J$20,$J$23)</f>
        <v>0.24464831804281345</v>
      </c>
      <c r="M27" s="968"/>
      <c r="N27" s="497">
        <v>12.988151186033001</v>
      </c>
      <c r="O27" s="240"/>
      <c r="P27" s="237"/>
    </row>
    <row r="28" spans="1:16" ht="15.75" customHeight="1">
      <c r="A28" s="237"/>
      <c r="B28" s="981"/>
      <c r="C28" s="984"/>
      <c r="D28" s="987"/>
      <c r="E28" s="241" t="s">
        <v>119</v>
      </c>
      <c r="F28" s="242">
        <v>209.497389451527</v>
      </c>
      <c r="G28" s="243">
        <v>0.22613069917331699</v>
      </c>
      <c r="H28" s="969">
        <v>1917000000</v>
      </c>
      <c r="I28" s="970"/>
      <c r="J28" s="971">
        <v>106000000</v>
      </c>
      <c r="K28" s="972"/>
      <c r="L28" s="973">
        <f>J28/SUM($J$15,$J$28,$J$31,$J$35,$J$38,$J$41,$J$18,$J$21,$J$24)</f>
        <v>0.15868263473053892</v>
      </c>
      <c r="M28" s="974"/>
      <c r="N28" s="244">
        <v>13.325034776368501</v>
      </c>
      <c r="O28" s="240"/>
      <c r="P28" s="237"/>
    </row>
    <row r="29" spans="1:16" ht="15.75" customHeight="1">
      <c r="A29" s="237"/>
      <c r="B29" s="981"/>
      <c r="C29" s="984"/>
      <c r="D29" s="987"/>
      <c r="E29" s="241" t="s">
        <v>120</v>
      </c>
      <c r="F29" s="242">
        <v>212.30792593464301</v>
      </c>
      <c r="G29" s="243">
        <v>0.20711039930092701</v>
      </c>
      <c r="H29" s="969">
        <v>1356000000</v>
      </c>
      <c r="I29" s="970"/>
      <c r="J29" s="971">
        <v>106000000</v>
      </c>
      <c r="K29" s="972"/>
      <c r="L29" s="973">
        <f>J29/SUM($J$16,$J$29,$J$32,$J$36,$J$39,$J$42,$J$19,$J$22,$J$25)</f>
        <v>0.17377049180327869</v>
      </c>
      <c r="M29" s="974"/>
      <c r="N29" s="244">
        <v>12.9704060170024</v>
      </c>
      <c r="O29" s="240"/>
      <c r="P29" s="237"/>
    </row>
    <row r="30" spans="1:16" ht="15.75" customHeight="1">
      <c r="A30" s="237"/>
      <c r="B30" s="981"/>
      <c r="C30" s="984"/>
      <c r="D30" s="987" t="s">
        <v>1239</v>
      </c>
      <c r="E30" s="245" t="s">
        <v>118</v>
      </c>
      <c r="F30" s="246">
        <v>84.978578093096004</v>
      </c>
      <c r="G30" s="247">
        <v>9.7777317287051399E-2</v>
      </c>
      <c r="H30" s="1014">
        <v>502000000</v>
      </c>
      <c r="I30" s="1015"/>
      <c r="J30" s="1016">
        <v>25000000</v>
      </c>
      <c r="K30" s="1017"/>
      <c r="L30" s="1018">
        <f>J30/SUM($J$14,$J$27,$J$30,$J$34,$J$37,$J$40,$J$17,$J$20,$J$23)</f>
        <v>3.82262996941896E-2</v>
      </c>
      <c r="M30" s="1019"/>
      <c r="N30" s="590">
        <v>9.2465035027908797</v>
      </c>
      <c r="O30" s="240"/>
      <c r="P30" s="237"/>
    </row>
    <row r="31" spans="1:16" ht="15.75" customHeight="1">
      <c r="A31" s="237"/>
      <c r="B31" s="981"/>
      <c r="C31" s="984"/>
      <c r="D31" s="987"/>
      <c r="E31" s="241" t="s">
        <v>119</v>
      </c>
      <c r="F31" s="242">
        <v>80.702547586639696</v>
      </c>
      <c r="G31" s="243">
        <v>8.7110028237641607E-2</v>
      </c>
      <c r="H31" s="969">
        <v>749000000</v>
      </c>
      <c r="I31" s="970"/>
      <c r="J31" s="971">
        <v>41000000</v>
      </c>
      <c r="K31" s="972"/>
      <c r="L31" s="973">
        <f>J31/SUM($J$15,$J$28,$J$31,$J$35,$J$38,$J$41,$J$18,$J$21,$J$24)</f>
        <v>6.1377245508982034E-2</v>
      </c>
      <c r="M31" s="974"/>
      <c r="N31" s="248">
        <v>9.0515149997684894</v>
      </c>
      <c r="O31" s="240"/>
      <c r="P31" s="237"/>
    </row>
    <row r="32" spans="1:16" ht="15.75" customHeight="1">
      <c r="A32" s="237"/>
      <c r="B32" s="981"/>
      <c r="C32" s="984"/>
      <c r="D32" s="988"/>
      <c r="E32" s="249" t="s">
        <v>120</v>
      </c>
      <c r="F32" s="250">
        <v>77.450355370461693</v>
      </c>
      <c r="G32" s="251">
        <v>7.5554287274762405E-2</v>
      </c>
      <c r="H32" s="995">
        <v>484000000</v>
      </c>
      <c r="I32" s="996"/>
      <c r="J32" s="997">
        <v>80000000</v>
      </c>
      <c r="K32" s="998"/>
      <c r="L32" s="999">
        <f>J32/SUM($J$16,$J$29,$J$32,$J$36,$J$39,$J$42,$J$19,$J$22,$J$25)</f>
        <v>0.13114754098360656</v>
      </c>
      <c r="M32" s="1000"/>
      <c r="N32" s="632"/>
      <c r="O32" s="240"/>
      <c r="P32" s="237"/>
    </row>
    <row r="33" spans="1:17" ht="15.75" customHeight="1">
      <c r="A33" s="237"/>
      <c r="B33" s="982"/>
      <c r="C33" s="985"/>
      <c r="D33" s="252" t="s">
        <v>1041</v>
      </c>
      <c r="E33" s="253" t="s">
        <v>118</v>
      </c>
      <c r="F33" s="254">
        <f>F27+F30</f>
        <v>294.19491389631099</v>
      </c>
      <c r="G33" s="255">
        <v>0.33850400990191898</v>
      </c>
      <c r="H33" s="1020">
        <v>1821000000</v>
      </c>
      <c r="I33" s="1021"/>
      <c r="J33" s="1022">
        <f>J27+J30</f>
        <v>185000000</v>
      </c>
      <c r="K33" s="1023"/>
      <c r="L33" s="1024">
        <f>L27+L30</f>
        <v>0.28287461773700306</v>
      </c>
      <c r="M33" s="1024"/>
      <c r="N33" s="256" t="s">
        <v>1547</v>
      </c>
      <c r="O33" s="240"/>
      <c r="P33" s="237"/>
    </row>
    <row r="34" spans="1:17" ht="15.75" customHeight="1">
      <c r="A34" s="237"/>
      <c r="B34" s="1006" t="s">
        <v>1042</v>
      </c>
      <c r="C34" s="1007" t="s">
        <v>1040</v>
      </c>
      <c r="D34" s="1008" t="s">
        <v>1240</v>
      </c>
      <c r="E34" s="257" t="s">
        <v>118</v>
      </c>
      <c r="F34" s="258">
        <v>40.190454678726098</v>
      </c>
      <c r="G34" s="259">
        <v>4.62435937057874E-2</v>
      </c>
      <c r="H34" s="1009">
        <v>441000000</v>
      </c>
      <c r="I34" s="1010"/>
      <c r="J34" s="1011">
        <v>15000000</v>
      </c>
      <c r="K34" s="1012"/>
      <c r="L34" s="1013">
        <f>J34/SUM($J$14,$J$27,$J$30,$J$34,$J$37,$J$40,$J$17,$J$20,$J$23)</f>
        <v>2.2935779816513763E-2</v>
      </c>
      <c r="M34" s="1013"/>
      <c r="N34" s="497">
        <v>11.069000000000001</v>
      </c>
      <c r="O34" s="240"/>
      <c r="P34" s="237"/>
    </row>
    <row r="35" spans="1:17" ht="15.75" customHeight="1">
      <c r="A35" s="237"/>
      <c r="B35" s="981"/>
      <c r="C35" s="984"/>
      <c r="D35" s="987"/>
      <c r="E35" s="241" t="s">
        <v>119</v>
      </c>
      <c r="F35" s="260">
        <v>38.515852400445802</v>
      </c>
      <c r="G35" s="243">
        <v>4.1573867127276502E-2</v>
      </c>
      <c r="H35" s="969">
        <v>355000000</v>
      </c>
      <c r="I35" s="970"/>
      <c r="J35" s="971">
        <v>9000000</v>
      </c>
      <c r="K35" s="972"/>
      <c r="L35" s="973">
        <f>J35/SUM($J$15,$J$28,$J$31,$J$35,$J$38,$J$41,$J$18,$J$21,$J$24)</f>
        <v>1.3473053892215569E-2</v>
      </c>
      <c r="M35" s="974"/>
      <c r="N35" s="248">
        <v>11.949240931109999</v>
      </c>
      <c r="O35" s="240"/>
      <c r="P35" s="237"/>
    </row>
    <row r="36" spans="1:17" ht="15.75" customHeight="1">
      <c r="A36" s="237"/>
      <c r="B36" s="981"/>
      <c r="C36" s="984"/>
      <c r="D36" s="987"/>
      <c r="E36" s="241" t="s">
        <v>120</v>
      </c>
      <c r="F36" s="242">
        <v>29.026439490190999</v>
      </c>
      <c r="G36" s="243">
        <v>2.8315840996667702E-2</v>
      </c>
      <c r="H36" s="969">
        <v>242000000</v>
      </c>
      <c r="I36" s="970"/>
      <c r="J36" s="971">
        <v>8000000</v>
      </c>
      <c r="K36" s="972"/>
      <c r="L36" s="973">
        <f>J36/SUM($J$16,$J$29,$J$32,$J$36,$J$39,$J$42,$J$19,$J$22,$J$25)</f>
        <v>1.3114754098360656E-2</v>
      </c>
      <c r="M36" s="974"/>
      <c r="N36" s="633"/>
      <c r="O36" s="240"/>
      <c r="P36" s="237"/>
    </row>
    <row r="37" spans="1:17" ht="15.75" customHeight="1">
      <c r="A37" s="237"/>
      <c r="B37" s="981"/>
      <c r="C37" s="984"/>
      <c r="D37" s="987" t="s">
        <v>1241</v>
      </c>
      <c r="E37" s="245" t="s">
        <v>118</v>
      </c>
      <c r="F37" s="261">
        <v>211.396726133534</v>
      </c>
      <c r="G37" s="262">
        <v>0.243235474497564</v>
      </c>
      <c r="H37" s="1014">
        <v>2236000000</v>
      </c>
      <c r="I37" s="1015"/>
      <c r="J37" s="1016">
        <v>63000000</v>
      </c>
      <c r="K37" s="1017"/>
      <c r="L37" s="1018">
        <f>J37/SUM($J$14,$J$27,$J$30,$J$34,$J$37,$J$40,$J$17,$J$20,$J$23)</f>
        <v>9.6330275229357804E-2</v>
      </c>
      <c r="M37" s="1019"/>
      <c r="N37" s="263">
        <v>58.767892139221097</v>
      </c>
      <c r="O37" s="240"/>
      <c r="P37" s="237"/>
      <c r="Q37" s="264"/>
    </row>
    <row r="38" spans="1:17" ht="15.75" customHeight="1">
      <c r="A38" s="237"/>
      <c r="B38" s="981"/>
      <c r="C38" s="984"/>
      <c r="D38" s="987"/>
      <c r="E38" s="241" t="s">
        <v>119</v>
      </c>
      <c r="F38" s="260">
        <v>211.69156117695599</v>
      </c>
      <c r="G38" s="265">
        <v>0.22849907993298499</v>
      </c>
      <c r="H38" s="969">
        <v>1989000000</v>
      </c>
      <c r="I38" s="970"/>
      <c r="J38" s="971">
        <v>67000000</v>
      </c>
      <c r="K38" s="972"/>
      <c r="L38" s="973">
        <f>J38/SUM($J$15,$J$28,$J$31,$J$35,$J$38,$J$41,$J$18,$J$21,$J$24)</f>
        <v>0.10029940119760479</v>
      </c>
      <c r="M38" s="974"/>
      <c r="N38" s="244">
        <v>56.487844548532202</v>
      </c>
      <c r="O38" s="240"/>
      <c r="P38" s="237"/>
    </row>
    <row r="39" spans="1:17" ht="15.75" customHeight="1">
      <c r="A39" s="237"/>
      <c r="B39" s="981"/>
      <c r="C39" s="984"/>
      <c r="D39" s="987"/>
      <c r="E39" s="241" t="s">
        <v>120</v>
      </c>
      <c r="F39" s="260">
        <v>212.28123126380001</v>
      </c>
      <c r="G39" s="265">
        <v>0.20708435814437001</v>
      </c>
      <c r="H39" s="969">
        <v>1720000000</v>
      </c>
      <c r="I39" s="970"/>
      <c r="J39" s="971">
        <v>40000000</v>
      </c>
      <c r="K39" s="972"/>
      <c r="L39" s="973">
        <f>J39/SUM($J$16,$J$29,$J$32,$J$36,$J$39,$J$42,$J$19,$J$22,$J$25)</f>
        <v>6.5573770491803282E-2</v>
      </c>
      <c r="M39" s="974"/>
      <c r="N39" s="244">
        <v>54.922424985897401</v>
      </c>
      <c r="O39" s="240"/>
      <c r="P39" s="237"/>
    </row>
    <row r="40" spans="1:17" ht="15.75" customHeight="1">
      <c r="A40" s="237"/>
      <c r="B40" s="981"/>
      <c r="C40" s="984"/>
      <c r="D40" s="987" t="s">
        <v>1242</v>
      </c>
      <c r="E40" s="245" t="s">
        <v>118</v>
      </c>
      <c r="F40" s="261">
        <v>75.0567332181609</v>
      </c>
      <c r="G40" s="262">
        <v>8.6361129864538505E-2</v>
      </c>
      <c r="H40" s="1014">
        <v>890000000</v>
      </c>
      <c r="I40" s="1015"/>
      <c r="J40" s="1016">
        <v>9000000</v>
      </c>
      <c r="K40" s="1017"/>
      <c r="L40" s="1018">
        <f>J40/SUM($J$14,$J$27,$J$30,$J$34,$J$37,$J$40,$J$17,$J$20,$J$23)</f>
        <v>1.3761467889908258E-2</v>
      </c>
      <c r="M40" s="1019"/>
      <c r="N40" s="263">
        <v>33.057206910247601</v>
      </c>
      <c r="O40" s="240"/>
      <c r="P40" s="237"/>
    </row>
    <row r="41" spans="1:17" ht="15.75" customHeight="1">
      <c r="A41" s="237"/>
      <c r="B41" s="981"/>
      <c r="C41" s="984"/>
      <c r="D41" s="987"/>
      <c r="E41" s="241" t="s">
        <v>119</v>
      </c>
      <c r="F41" s="260">
        <v>107.440081824384</v>
      </c>
      <c r="G41" s="265">
        <v>0.115970422761796</v>
      </c>
      <c r="H41" s="969">
        <v>979000000</v>
      </c>
      <c r="I41" s="970"/>
      <c r="J41" s="971">
        <v>21000000</v>
      </c>
      <c r="K41" s="972"/>
      <c r="L41" s="973">
        <f>J41/SUM($J$15,$J$28,$J$31,$J$35,$J$38,$J$41,$J$18,$J$21,$J$24)</f>
        <v>3.1437125748502992E-2</v>
      </c>
      <c r="M41" s="974"/>
      <c r="N41" s="244">
        <v>21.3024874994145</v>
      </c>
      <c r="O41" s="240"/>
      <c r="P41" s="237"/>
    </row>
    <row r="42" spans="1:17" ht="15.75" customHeight="1">
      <c r="A42" s="237"/>
      <c r="B42" s="981"/>
      <c r="C42" s="984"/>
      <c r="D42" s="988"/>
      <c r="E42" s="249" t="s">
        <v>120</v>
      </c>
      <c r="F42" s="266">
        <v>95.031508993961793</v>
      </c>
      <c r="G42" s="251">
        <v>9.2705035326697799E-2</v>
      </c>
      <c r="H42" s="995">
        <v>812000000</v>
      </c>
      <c r="I42" s="996"/>
      <c r="J42" s="997">
        <v>23000000</v>
      </c>
      <c r="K42" s="998"/>
      <c r="L42" s="999">
        <f>J42/SUM($J$16,$J$29,$J$32,$J$36,$J$39,$J$42,$J$19,$J$22,$J$25)</f>
        <v>3.7704918032786888E-2</v>
      </c>
      <c r="M42" s="1000"/>
      <c r="N42" s="267">
        <v>11.0533128550736</v>
      </c>
      <c r="O42" s="240"/>
      <c r="P42" s="237"/>
    </row>
    <row r="43" spans="1:17" ht="15.75" customHeight="1">
      <c r="A43" s="237"/>
      <c r="B43" s="982"/>
      <c r="C43" s="985"/>
      <c r="D43" s="252" t="s">
        <v>1043</v>
      </c>
      <c r="E43" s="253" t="s">
        <v>118</v>
      </c>
      <c r="F43" s="254">
        <f>F40+F37+F34</f>
        <v>326.643914030421</v>
      </c>
      <c r="G43" s="255">
        <v>0.37584019806788999</v>
      </c>
      <c r="H43" s="1020">
        <v>3567000000</v>
      </c>
      <c r="I43" s="1021"/>
      <c r="J43" s="1022">
        <f>J40+J37+J34</f>
        <v>87000000</v>
      </c>
      <c r="K43" s="1023"/>
      <c r="L43" s="1024">
        <f>L34+L37+L40</f>
        <v>0.13302752293577982</v>
      </c>
      <c r="M43" s="1024"/>
      <c r="N43" s="256" t="s">
        <v>1547</v>
      </c>
      <c r="O43" s="240"/>
      <c r="P43" s="237"/>
    </row>
    <row r="44" spans="1:17" ht="15.75" customHeight="1">
      <c r="A44" s="237"/>
      <c r="B44" s="1030" t="s">
        <v>1048</v>
      </c>
      <c r="C44" s="1030"/>
      <c r="D44" s="1030"/>
      <c r="E44" s="1030"/>
      <c r="F44" s="274">
        <v>926.44382305190095</v>
      </c>
      <c r="G44" s="275"/>
      <c r="H44" s="276"/>
      <c r="I44" s="276"/>
      <c r="J44" s="277">
        <v>8000000</v>
      </c>
      <c r="K44" s="275"/>
      <c r="L44" s="275"/>
      <c r="M44" s="275"/>
      <c r="N44" s="275"/>
      <c r="O44" s="237"/>
      <c r="P44" s="237"/>
    </row>
    <row r="45" spans="1:17" ht="5.9" customHeight="1">
      <c r="A45" s="237"/>
      <c r="B45" s="236"/>
      <c r="C45" s="236"/>
      <c r="D45" s="236"/>
      <c r="E45" s="236"/>
      <c r="F45" s="236"/>
      <c r="G45" s="236"/>
      <c r="H45" s="236"/>
      <c r="I45" s="236"/>
      <c r="J45" s="236"/>
      <c r="K45" s="236"/>
      <c r="L45" s="236"/>
      <c r="M45" s="236"/>
      <c r="N45" s="236"/>
      <c r="O45" s="237"/>
      <c r="P45" s="237"/>
    </row>
    <row r="46" spans="1:17" ht="59.15" customHeight="1">
      <c r="A46" s="586"/>
      <c r="B46" s="1031" t="s">
        <v>1395</v>
      </c>
      <c r="C46" s="1031"/>
      <c r="D46" s="1031"/>
      <c r="E46" s="1031"/>
      <c r="F46" s="1031"/>
      <c r="G46" s="1031"/>
      <c r="H46" s="1031"/>
      <c r="I46" s="1031"/>
      <c r="J46" s="1031"/>
      <c r="K46" s="1031"/>
      <c r="L46" s="1031"/>
      <c r="M46" s="1031"/>
      <c r="N46" s="1031"/>
      <c r="O46" s="586"/>
      <c r="P46" s="237"/>
    </row>
    <row r="47" spans="1:17" ht="15" customHeight="1">
      <c r="A47" s="586"/>
      <c r="B47" s="1032"/>
      <c r="C47" s="1032"/>
      <c r="D47" s="1032"/>
      <c r="E47" s="1032"/>
      <c r="F47" s="1032"/>
      <c r="G47" s="1032"/>
      <c r="H47" s="1032"/>
      <c r="I47" s="1032"/>
      <c r="J47" s="1032"/>
      <c r="K47" s="1032"/>
      <c r="L47" s="1032"/>
      <c r="M47" s="1032"/>
      <c r="N47" s="1032"/>
      <c r="O47" s="586"/>
      <c r="P47" s="237"/>
    </row>
  </sheetData>
  <sheetProtection algorithmName="SHA-512" hashValue="03JOaIdJhttgChe6L6ogBWmgz/eGXTDZocziRk+GI+1J+4bKcZ4ZiixepU9QwNlvn8x+eR92LinV4OnLRnbAYA==" saltValue="bF23kVMcaNgnD4RH2+rJZw==" spinCount="100000" sheet="1" objects="1" scenarios="1"/>
  <mergeCells count="120">
    <mergeCell ref="B44:E44"/>
    <mergeCell ref="B46:N46"/>
    <mergeCell ref="B47:N47"/>
    <mergeCell ref="J24:K24"/>
    <mergeCell ref="L24:M24"/>
    <mergeCell ref="H25:I25"/>
    <mergeCell ref="J25:K25"/>
    <mergeCell ref="L25:M25"/>
    <mergeCell ref="H26:I26"/>
    <mergeCell ref="J26:K26"/>
    <mergeCell ref="L26:M26"/>
    <mergeCell ref="H43:I43"/>
    <mergeCell ref="J43:K43"/>
    <mergeCell ref="L43:M43"/>
    <mergeCell ref="B20:B26"/>
    <mergeCell ref="C20:C26"/>
    <mergeCell ref="D20:D22"/>
    <mergeCell ref="H20:I20"/>
    <mergeCell ref="J20:K20"/>
    <mergeCell ref="H28:I28"/>
    <mergeCell ref="J28:K28"/>
    <mergeCell ref="L28:M28"/>
    <mergeCell ref="H29:I29"/>
    <mergeCell ref="J29:K29"/>
    <mergeCell ref="L29:M29"/>
    <mergeCell ref="B17:B19"/>
    <mergeCell ref="C17:C19"/>
    <mergeCell ref="D17:D19"/>
    <mergeCell ref="H17:I17"/>
    <mergeCell ref="J17:K17"/>
    <mergeCell ref="L17:M17"/>
    <mergeCell ref="H18:I18"/>
    <mergeCell ref="J18:K18"/>
    <mergeCell ref="L18:M18"/>
    <mergeCell ref="H19:I19"/>
    <mergeCell ref="J19:K19"/>
    <mergeCell ref="L19:M19"/>
    <mergeCell ref="D23:D25"/>
    <mergeCell ref="H23:I23"/>
    <mergeCell ref="J23:K23"/>
    <mergeCell ref="L23:M23"/>
    <mergeCell ref="H24:I24"/>
    <mergeCell ref="H27:I27"/>
    <mergeCell ref="J27:K27"/>
    <mergeCell ref="L27:M27"/>
    <mergeCell ref="H22:I22"/>
    <mergeCell ref="J22:K22"/>
    <mergeCell ref="L22:M22"/>
    <mergeCell ref="D40:D42"/>
    <mergeCell ref="H40:I40"/>
    <mergeCell ref="J40:K40"/>
    <mergeCell ref="L40:M40"/>
    <mergeCell ref="H41:I41"/>
    <mergeCell ref="J41:K41"/>
    <mergeCell ref="L41:M41"/>
    <mergeCell ref="H42:I42"/>
    <mergeCell ref="J42:K42"/>
    <mergeCell ref="L42:M42"/>
    <mergeCell ref="H33:I33"/>
    <mergeCell ref="J33:K33"/>
    <mergeCell ref="L33:M33"/>
    <mergeCell ref="D37:D39"/>
    <mergeCell ref="H37:I37"/>
    <mergeCell ref="J37:K37"/>
    <mergeCell ref="L37:M37"/>
    <mergeCell ref="H38:I38"/>
    <mergeCell ref="J38:K38"/>
    <mergeCell ref="L38:M38"/>
    <mergeCell ref="H39:I39"/>
    <mergeCell ref="J39:K39"/>
    <mergeCell ref="L39:M39"/>
    <mergeCell ref="L36:M36"/>
    <mergeCell ref="B34:B43"/>
    <mergeCell ref="C34:C43"/>
    <mergeCell ref="D34:D36"/>
    <mergeCell ref="H34:I34"/>
    <mergeCell ref="J34:K34"/>
    <mergeCell ref="L34:M34"/>
    <mergeCell ref="D30:D32"/>
    <mergeCell ref="H30:I30"/>
    <mergeCell ref="J30:K30"/>
    <mergeCell ref="L30:M30"/>
    <mergeCell ref="H31:I31"/>
    <mergeCell ref="J31:K31"/>
    <mergeCell ref="L31:M31"/>
    <mergeCell ref="H32:I32"/>
    <mergeCell ref="J32:K32"/>
    <mergeCell ref="L32:M32"/>
    <mergeCell ref="B27:B33"/>
    <mergeCell ref="C27:C33"/>
    <mergeCell ref="D27:D29"/>
    <mergeCell ref="H35:I35"/>
    <mergeCell ref="J35:K35"/>
    <mergeCell ref="L35:M35"/>
    <mergeCell ref="H36:I36"/>
    <mergeCell ref="J36:K36"/>
    <mergeCell ref="L20:M20"/>
    <mergeCell ref="H21:I21"/>
    <mergeCell ref="J21:K21"/>
    <mergeCell ref="L21:M21"/>
    <mergeCell ref="J12:M12"/>
    <mergeCell ref="B5:F5"/>
    <mergeCell ref="B10:M10"/>
    <mergeCell ref="F12:G12"/>
    <mergeCell ref="H12:I12"/>
    <mergeCell ref="B14:B16"/>
    <mergeCell ref="C14:C16"/>
    <mergeCell ref="D14:D16"/>
    <mergeCell ref="H14:I14"/>
    <mergeCell ref="J14:K14"/>
    <mergeCell ref="L14:M14"/>
    <mergeCell ref="H15:I15"/>
    <mergeCell ref="J15:K15"/>
    <mergeCell ref="L15:M15"/>
    <mergeCell ref="H16:I16"/>
    <mergeCell ref="J16:K16"/>
    <mergeCell ref="L16:M16"/>
    <mergeCell ref="H13:I13"/>
    <mergeCell ref="J13:K13"/>
    <mergeCell ref="L13:M13"/>
  </mergeCells>
  <pageMargins left="0.75" right="0.75" top="1" bottom="1" header="0.5" footer="0.5"/>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8" tint="0.79998168889431442"/>
  </sheetPr>
  <dimension ref="A1:AB207"/>
  <sheetViews>
    <sheetView showRuler="0" workbookViewId="0">
      <selection activeCell="C23" sqref="C23"/>
    </sheetView>
  </sheetViews>
  <sheetFormatPr defaultColWidth="0" defaultRowHeight="12.5" zeroHeight="1"/>
  <cols>
    <col min="1" max="1" width="4.81640625" style="28" customWidth="1"/>
    <col min="2" max="2" width="81.1796875" style="28" customWidth="1"/>
    <col min="3" max="7" width="21.7265625" style="28" customWidth="1"/>
    <col min="8" max="8" width="21.26953125" style="28" customWidth="1"/>
    <col min="9" max="12" width="13.7265625" style="28" customWidth="1"/>
    <col min="13" max="28" width="0" style="28" hidden="1" customWidth="1"/>
    <col min="29" max="16384" width="13.7265625" style="28" hidden="1"/>
  </cols>
  <sheetData>
    <row r="1" spans="1:13" ht="15" customHeight="1">
      <c r="A1" s="31"/>
      <c r="B1" s="31"/>
      <c r="C1" s="31"/>
      <c r="D1" s="31"/>
      <c r="E1" s="31"/>
      <c r="F1" s="31"/>
      <c r="G1" s="31"/>
      <c r="H1" s="31"/>
      <c r="I1" s="31"/>
      <c r="J1" s="31"/>
      <c r="K1" s="31"/>
      <c r="L1" s="31"/>
      <c r="M1" s="27"/>
    </row>
    <row r="2" spans="1:13" ht="74.150000000000006" customHeight="1">
      <c r="A2" s="36"/>
      <c r="B2" s="31"/>
      <c r="C2" s="36"/>
      <c r="D2" s="36"/>
      <c r="E2" s="36"/>
      <c r="F2" s="36"/>
      <c r="G2" s="36"/>
      <c r="H2" s="36"/>
      <c r="I2" s="151"/>
      <c r="J2" s="41" t="s">
        <v>1</v>
      </c>
      <c r="K2" s="35"/>
      <c r="L2" s="35"/>
    </row>
    <row r="3" spans="1:13" ht="15" customHeight="1">
      <c r="A3" s="36"/>
      <c r="B3" s="36"/>
      <c r="C3" s="36"/>
      <c r="D3" s="36"/>
      <c r="E3" s="36"/>
      <c r="F3" s="36"/>
      <c r="G3" s="36"/>
      <c r="H3" s="36"/>
      <c r="I3" s="36"/>
      <c r="J3" s="36"/>
      <c r="K3" s="36"/>
      <c r="L3" s="36"/>
    </row>
    <row r="4" spans="1:13" ht="15" customHeight="1">
      <c r="A4" s="36"/>
      <c r="B4" s="36"/>
      <c r="C4" s="36"/>
      <c r="D4" s="36"/>
      <c r="E4" s="36"/>
      <c r="F4" s="36"/>
      <c r="G4" s="36"/>
      <c r="H4" s="36"/>
      <c r="I4" s="36"/>
      <c r="J4" s="36"/>
      <c r="K4" s="36"/>
      <c r="L4" s="36"/>
    </row>
    <row r="5" spans="1:13" ht="27.65" customHeight="1">
      <c r="A5" s="36"/>
      <c r="B5" s="779" t="s">
        <v>1049</v>
      </c>
      <c r="C5" s="783"/>
      <c r="D5" s="783"/>
      <c r="E5" s="783"/>
      <c r="F5" s="783"/>
      <c r="G5" s="783"/>
      <c r="H5" s="36"/>
      <c r="I5" s="36"/>
      <c r="J5" s="36"/>
      <c r="K5" s="36"/>
      <c r="L5" s="36"/>
    </row>
    <row r="6" spans="1:13" ht="15" customHeight="1">
      <c r="A6" s="36"/>
      <c r="B6" s="290"/>
      <c r="C6" s="290"/>
      <c r="D6" s="290"/>
      <c r="E6" s="290"/>
      <c r="F6" s="290"/>
      <c r="G6" s="290"/>
      <c r="H6" s="36"/>
      <c r="I6" s="36"/>
      <c r="J6" s="36"/>
      <c r="K6" s="36"/>
      <c r="L6" s="36"/>
    </row>
    <row r="7" spans="1:13" ht="15" customHeight="1">
      <c r="A7" s="36"/>
      <c r="B7" s="36"/>
      <c r="C7" s="36"/>
      <c r="D7" s="36"/>
      <c r="E7" s="36"/>
      <c r="F7" s="36"/>
      <c r="G7" s="36"/>
      <c r="H7" s="36"/>
      <c r="I7" s="36"/>
      <c r="J7" s="36"/>
      <c r="K7" s="36"/>
      <c r="L7" s="36"/>
    </row>
    <row r="8" spans="1:13" ht="40.9" customHeight="1">
      <c r="A8" s="36"/>
      <c r="B8" s="964" t="s">
        <v>1211</v>
      </c>
      <c r="C8" s="965"/>
      <c r="D8" s="965"/>
      <c r="E8" s="965"/>
      <c r="F8" s="965"/>
      <c r="G8" s="966"/>
      <c r="H8" s="122"/>
      <c r="I8" s="36"/>
      <c r="J8" s="36"/>
      <c r="K8" s="36"/>
      <c r="L8" s="36"/>
    </row>
    <row r="9" spans="1:13" ht="15" customHeight="1">
      <c r="A9" s="36"/>
      <c r="B9" s="369"/>
      <c r="C9" s="369"/>
      <c r="D9" s="369"/>
      <c r="E9" s="369"/>
      <c r="F9" s="369"/>
      <c r="G9" s="369"/>
      <c r="H9" s="36"/>
      <c r="I9" s="36"/>
      <c r="J9" s="36"/>
      <c r="K9" s="36"/>
      <c r="L9" s="36"/>
    </row>
    <row r="10" spans="1:13" ht="19.149999999999999" customHeight="1">
      <c r="A10" s="36"/>
      <c r="B10" s="380" t="s">
        <v>1050</v>
      </c>
      <c r="C10" s="380"/>
      <c r="D10" s="380"/>
      <c r="E10" s="380"/>
      <c r="F10" s="380"/>
      <c r="G10" s="380"/>
      <c r="H10" s="380"/>
      <c r="I10" s="36"/>
      <c r="J10" s="36"/>
      <c r="K10" s="36"/>
      <c r="L10" s="36"/>
    </row>
    <row r="11" spans="1:13" ht="15" customHeight="1">
      <c r="A11" s="36"/>
      <c r="B11" s="36"/>
      <c r="C11" s="36"/>
      <c r="D11" s="36"/>
      <c r="E11" s="36"/>
      <c r="F11" s="36"/>
      <c r="G11" s="36"/>
      <c r="H11" s="36"/>
      <c r="I11" s="36"/>
      <c r="J11" s="36"/>
      <c r="K11" s="36"/>
      <c r="L11" s="36"/>
    </row>
    <row r="12" spans="1:13" ht="82.5" customHeight="1">
      <c r="A12" s="36"/>
      <c r="B12" s="900" t="s">
        <v>1213</v>
      </c>
      <c r="C12" s="855"/>
      <c r="D12" s="855"/>
      <c r="E12" s="855"/>
      <c r="F12" s="855"/>
      <c r="G12" s="901"/>
      <c r="H12" s="122"/>
      <c r="I12" s="31"/>
      <c r="J12" s="36"/>
      <c r="K12" s="36"/>
      <c r="L12" s="36"/>
    </row>
    <row r="13" spans="1:13" ht="15" customHeight="1">
      <c r="A13" s="36"/>
      <c r="B13" s="369"/>
      <c r="C13" s="369"/>
      <c r="D13" s="369"/>
      <c r="E13" s="369"/>
      <c r="F13" s="369"/>
      <c r="G13" s="369"/>
      <c r="H13" s="36"/>
      <c r="I13" s="36"/>
      <c r="J13" s="36"/>
      <c r="K13" s="36"/>
      <c r="L13" s="36"/>
    </row>
    <row r="14" spans="1:13" ht="15" customHeight="1">
      <c r="A14" s="36"/>
      <c r="B14" s="36"/>
      <c r="C14" s="415"/>
      <c r="D14" s="415"/>
      <c r="E14" s="36"/>
      <c r="F14" s="36"/>
      <c r="G14" s="36"/>
      <c r="H14" s="36"/>
      <c r="I14" s="36"/>
      <c r="J14" s="36"/>
      <c r="K14" s="36"/>
      <c r="L14" s="36"/>
    </row>
    <row r="15" spans="1:13" ht="19.149999999999999" customHeight="1">
      <c r="A15" s="31"/>
      <c r="B15" s="382" t="s">
        <v>1381</v>
      </c>
      <c r="C15" s="328" t="s">
        <v>118</v>
      </c>
      <c r="D15" s="328" t="s">
        <v>119</v>
      </c>
      <c r="E15" s="328" t="s">
        <v>120</v>
      </c>
      <c r="F15" s="328" t="s">
        <v>121</v>
      </c>
      <c r="G15" s="328" t="s">
        <v>122</v>
      </c>
      <c r="H15" s="31"/>
      <c r="I15" s="31"/>
      <c r="J15" s="31"/>
      <c r="K15" s="31"/>
      <c r="L15" s="31"/>
      <c r="M15" s="27"/>
    </row>
    <row r="16" spans="1:13" ht="15.75" customHeight="1">
      <c r="A16" s="31"/>
      <c r="B16" s="55" t="s">
        <v>1214</v>
      </c>
      <c r="C16" s="190">
        <v>6.15</v>
      </c>
      <c r="D16" s="80">
        <v>7.4</v>
      </c>
      <c r="E16" s="80">
        <v>9.4</v>
      </c>
      <c r="F16" s="80">
        <v>10.3</v>
      </c>
      <c r="G16" s="80">
        <v>10.1</v>
      </c>
      <c r="H16" s="31"/>
      <c r="I16" s="31"/>
      <c r="J16" s="31"/>
      <c r="K16" s="31"/>
      <c r="L16" s="31"/>
      <c r="M16" s="27"/>
    </row>
    <row r="17" spans="1:13" ht="15.75" customHeight="1">
      <c r="A17" s="31"/>
      <c r="B17" s="57" t="s">
        <v>1051</v>
      </c>
      <c r="C17" s="191">
        <v>14.359</v>
      </c>
      <c r="D17" s="82">
        <v>13.3</v>
      </c>
      <c r="E17" s="82">
        <v>10.9</v>
      </c>
      <c r="F17" s="82">
        <v>11.4</v>
      </c>
      <c r="G17" s="82">
        <v>11.9</v>
      </c>
      <c r="H17" s="31"/>
      <c r="I17" s="31"/>
      <c r="J17" s="31"/>
      <c r="K17" s="31"/>
      <c r="L17" s="31"/>
      <c r="M17" s="27"/>
    </row>
    <row r="18" spans="1:13" ht="15.75" customHeight="1">
      <c r="A18" s="31"/>
      <c r="B18" s="57" t="s">
        <v>1052</v>
      </c>
      <c r="C18" s="191">
        <v>14.5</v>
      </c>
      <c r="D18" s="82">
        <v>17.3</v>
      </c>
      <c r="E18" s="82">
        <v>18</v>
      </c>
      <c r="F18" s="82">
        <v>19.7</v>
      </c>
      <c r="G18" s="82">
        <v>20.7</v>
      </c>
      <c r="H18" s="31"/>
      <c r="I18" s="31"/>
      <c r="J18" s="31"/>
      <c r="K18" s="31"/>
      <c r="L18" s="31"/>
      <c r="M18" s="27"/>
    </row>
    <row r="19" spans="1:13" ht="15.75" customHeight="1">
      <c r="A19" s="31"/>
      <c r="B19" s="57" t="s">
        <v>1215</v>
      </c>
      <c r="C19" s="191">
        <v>20.5</v>
      </c>
      <c r="D19" s="82">
        <v>20.7</v>
      </c>
      <c r="E19" s="82">
        <v>20.3</v>
      </c>
      <c r="F19" s="82">
        <v>21.7</v>
      </c>
      <c r="G19" s="82">
        <v>22</v>
      </c>
      <c r="H19" s="31"/>
      <c r="I19" s="31"/>
      <c r="J19" s="31"/>
      <c r="K19" s="31"/>
      <c r="L19" s="31"/>
      <c r="M19" s="27"/>
    </row>
    <row r="20" spans="1:13" ht="15.75" customHeight="1">
      <c r="A20" s="31"/>
      <c r="B20" s="57" t="s">
        <v>1216</v>
      </c>
      <c r="C20" s="173">
        <v>0</v>
      </c>
      <c r="D20" s="339">
        <v>0</v>
      </c>
      <c r="E20" s="927" t="s">
        <v>469</v>
      </c>
      <c r="F20" s="927"/>
      <c r="G20" s="927"/>
      <c r="H20" s="31"/>
      <c r="I20" s="31"/>
      <c r="J20" s="31"/>
      <c r="K20" s="31"/>
      <c r="L20" s="31"/>
      <c r="M20" s="27"/>
    </row>
    <row r="21" spans="1:13" ht="15.75" customHeight="1">
      <c r="A21" s="31"/>
      <c r="B21" s="57" t="s">
        <v>1053</v>
      </c>
      <c r="C21" s="192">
        <f>C19-C20</f>
        <v>20.5</v>
      </c>
      <c r="D21" s="82">
        <v>20.7</v>
      </c>
      <c r="E21" s="954"/>
      <c r="F21" s="954"/>
      <c r="G21" s="954"/>
      <c r="H21" s="31"/>
      <c r="I21" s="31"/>
      <c r="J21" s="31"/>
      <c r="K21" s="31"/>
      <c r="L21" s="31"/>
      <c r="M21" s="27"/>
    </row>
    <row r="22" spans="1:13" ht="15.75" customHeight="1">
      <c r="A22" s="31"/>
      <c r="B22" s="57" t="s">
        <v>1231</v>
      </c>
      <c r="C22" s="193">
        <f>E193</f>
        <v>28.6</v>
      </c>
      <c r="D22" s="628">
        <v>23.5</v>
      </c>
      <c r="E22" s="401">
        <v>54.2</v>
      </c>
      <c r="F22" s="110">
        <v>65</v>
      </c>
      <c r="G22" s="401">
        <v>67.400000000000006</v>
      </c>
      <c r="H22" s="31"/>
      <c r="I22" s="31"/>
      <c r="J22" s="31"/>
      <c r="K22" s="31"/>
      <c r="L22" s="31"/>
      <c r="M22" s="27"/>
    </row>
    <row r="23" spans="1:13" ht="15.75" customHeight="1">
      <c r="A23" s="36"/>
      <c r="B23" s="57" t="s">
        <v>1232</v>
      </c>
      <c r="C23" s="193">
        <v>5</v>
      </c>
      <c r="D23" s="542">
        <v>5.5</v>
      </c>
      <c r="E23" s="542">
        <v>7.2</v>
      </c>
      <c r="F23" s="543">
        <v>8.1</v>
      </c>
      <c r="G23" s="927" t="s">
        <v>210</v>
      </c>
      <c r="H23" s="36"/>
      <c r="I23" s="36"/>
      <c r="J23" s="36"/>
      <c r="K23" s="36"/>
      <c r="L23" s="36"/>
    </row>
    <row r="24" spans="1:13" ht="19.149999999999999" customHeight="1">
      <c r="A24" s="31"/>
      <c r="B24" s="57" t="s">
        <v>1054</v>
      </c>
      <c r="C24" s="187">
        <v>0.81</v>
      </c>
      <c r="D24" s="325">
        <v>0.74</v>
      </c>
      <c r="E24" s="325">
        <v>0.76</v>
      </c>
      <c r="F24" s="325">
        <v>0.79</v>
      </c>
      <c r="G24" s="926"/>
      <c r="H24" s="31"/>
      <c r="I24" s="31"/>
      <c r="J24" s="31"/>
      <c r="K24" s="31"/>
      <c r="L24" s="31"/>
      <c r="M24" s="27"/>
    </row>
    <row r="25" spans="1:13" ht="15.75" customHeight="1">
      <c r="A25" s="31"/>
      <c r="B25" s="61" t="s">
        <v>1233</v>
      </c>
      <c r="C25" s="194">
        <v>25.869765051826899</v>
      </c>
      <c r="D25" s="111">
        <v>24.2589294649549</v>
      </c>
      <c r="E25" s="111">
        <v>20.6290000687193</v>
      </c>
      <c r="F25" s="111">
        <v>20.431300106796002</v>
      </c>
      <c r="G25" s="925"/>
      <c r="H25" s="31"/>
      <c r="I25" s="31"/>
      <c r="J25" s="31"/>
      <c r="K25" s="31"/>
      <c r="L25" s="31"/>
      <c r="M25" s="27"/>
    </row>
    <row r="26" spans="1:13" ht="20.149999999999999" customHeight="1">
      <c r="A26" s="31"/>
      <c r="B26" s="381" t="s">
        <v>371</v>
      </c>
      <c r="C26" s="47"/>
      <c r="D26" s="47"/>
      <c r="E26" s="47"/>
      <c r="F26" s="47"/>
      <c r="G26" s="47"/>
      <c r="H26" s="31"/>
      <c r="I26" s="31"/>
      <c r="J26" s="31"/>
      <c r="K26" s="31"/>
      <c r="L26" s="31"/>
      <c r="M26" s="27"/>
    </row>
    <row r="27" spans="1:13" ht="79.150000000000006" customHeight="1">
      <c r="A27" s="31"/>
      <c r="B27" s="822" t="s">
        <v>1418</v>
      </c>
      <c r="C27" s="822"/>
      <c r="D27" s="822"/>
      <c r="E27" s="822"/>
      <c r="F27" s="822"/>
      <c r="G27" s="822"/>
      <c r="H27" s="31"/>
      <c r="I27" s="31"/>
      <c r="J27" s="31"/>
      <c r="K27" s="31"/>
      <c r="L27" s="31"/>
      <c r="M27" s="27"/>
    </row>
    <row r="28" spans="1:13" ht="15" customHeight="1">
      <c r="A28" s="36"/>
      <c r="B28" s="31"/>
      <c r="C28" s="31"/>
      <c r="D28" s="31"/>
      <c r="E28" s="31"/>
      <c r="F28" s="36"/>
      <c r="G28" s="36"/>
      <c r="H28" s="36"/>
      <c r="I28" s="36"/>
      <c r="J28" s="36"/>
      <c r="K28" s="36"/>
      <c r="L28" s="36"/>
    </row>
    <row r="29" spans="1:13" ht="15" customHeight="1">
      <c r="A29" s="36"/>
      <c r="B29" s="409"/>
      <c r="C29" s="415"/>
      <c r="D29" s="31"/>
      <c r="E29" s="31"/>
      <c r="F29" s="31"/>
      <c r="G29" s="31"/>
      <c r="H29" s="31"/>
      <c r="I29" s="36"/>
      <c r="J29" s="36"/>
      <c r="K29" s="36"/>
      <c r="L29" s="36"/>
    </row>
    <row r="30" spans="1:13" ht="15" customHeight="1">
      <c r="A30" s="36"/>
      <c r="B30" s="409"/>
      <c r="C30" s="825" t="s">
        <v>118</v>
      </c>
      <c r="D30" s="825"/>
      <c r="E30" s="1040"/>
      <c r="F30" s="825" t="s">
        <v>119</v>
      </c>
      <c r="G30" s="825"/>
      <c r="H30" s="825"/>
      <c r="I30" s="36"/>
      <c r="J30" s="36"/>
      <c r="K30" s="36"/>
      <c r="L30" s="36"/>
    </row>
    <row r="31" spans="1:13" ht="25.9" customHeight="1">
      <c r="A31" s="36"/>
      <c r="B31" s="286" t="s">
        <v>1380</v>
      </c>
      <c r="C31" s="292" t="s">
        <v>1055</v>
      </c>
      <c r="D31" s="292" t="s">
        <v>1056</v>
      </c>
      <c r="E31" s="592" t="s">
        <v>1057</v>
      </c>
      <c r="F31" s="292" t="s">
        <v>1055</v>
      </c>
      <c r="G31" s="292" t="s">
        <v>1056</v>
      </c>
      <c r="H31" s="292" t="s">
        <v>1057</v>
      </c>
      <c r="I31" s="36"/>
      <c r="J31" s="36"/>
      <c r="K31" s="36"/>
      <c r="L31" s="36"/>
    </row>
    <row r="32" spans="1:13" ht="15.75" customHeight="1">
      <c r="A32" s="36"/>
      <c r="B32" s="55" t="s">
        <v>1062</v>
      </c>
      <c r="C32" s="107">
        <f>C16</f>
        <v>6.15</v>
      </c>
      <c r="D32" s="107">
        <f>C17</f>
        <v>14.359</v>
      </c>
      <c r="E32" s="593">
        <f>C19</f>
        <v>20.5</v>
      </c>
      <c r="F32" s="377">
        <v>7.4</v>
      </c>
      <c r="G32" s="377">
        <v>13.3</v>
      </c>
      <c r="H32" s="377">
        <v>20.7</v>
      </c>
      <c r="I32" s="36"/>
      <c r="J32" s="36"/>
      <c r="K32" s="36"/>
      <c r="L32" s="36"/>
    </row>
    <row r="33" spans="1:13" ht="15.75" customHeight="1">
      <c r="A33" s="36"/>
      <c r="B33" s="61" t="s">
        <v>1417</v>
      </c>
      <c r="C33" s="545">
        <v>6.7</v>
      </c>
      <c r="D33" s="545">
        <v>13.2</v>
      </c>
      <c r="E33" s="594">
        <v>19.899999999999999</v>
      </c>
      <c r="F33" s="545">
        <v>7.7</v>
      </c>
      <c r="G33" s="545">
        <v>12.4</v>
      </c>
      <c r="H33" s="545">
        <v>20.100000000000001</v>
      </c>
      <c r="I33" s="36"/>
      <c r="J33" s="36"/>
      <c r="K33" s="36"/>
      <c r="L33" s="36"/>
    </row>
    <row r="34" spans="1:13" ht="20.149999999999999" customHeight="1">
      <c r="A34" s="36"/>
      <c r="B34" s="381" t="s">
        <v>371</v>
      </c>
      <c r="C34" s="47"/>
      <c r="D34" s="47"/>
      <c r="E34" s="47"/>
      <c r="F34" s="47"/>
      <c r="G34" s="47"/>
      <c r="H34" s="47"/>
      <c r="I34" s="36"/>
      <c r="J34" s="36"/>
      <c r="K34" s="36"/>
      <c r="L34" s="36"/>
    </row>
    <row r="35" spans="1:13" ht="24.25" customHeight="1">
      <c r="A35" s="36"/>
      <c r="B35" s="822" t="s">
        <v>1063</v>
      </c>
      <c r="C35" s="822"/>
      <c r="D35" s="822"/>
      <c r="E35" s="822"/>
      <c r="F35" s="826"/>
      <c r="G35" s="826"/>
      <c r="H35" s="826"/>
      <c r="I35" s="36"/>
      <c r="J35" s="36"/>
      <c r="K35" s="36"/>
      <c r="L35" s="36"/>
    </row>
    <row r="36" spans="1:13" ht="15" customHeight="1">
      <c r="A36" s="36"/>
      <c r="B36" s="36"/>
      <c r="C36" s="36"/>
      <c r="D36" s="31"/>
      <c r="E36" s="36"/>
      <c r="F36" s="36"/>
      <c r="G36" s="36"/>
      <c r="H36" s="36"/>
      <c r="I36" s="36"/>
      <c r="J36" s="36"/>
      <c r="K36" s="36"/>
      <c r="L36" s="36"/>
    </row>
    <row r="37" spans="1:13" ht="15" customHeight="1">
      <c r="A37" s="36"/>
      <c r="B37" s="36"/>
      <c r="C37" s="36"/>
      <c r="D37" s="36"/>
      <c r="E37" s="36"/>
      <c r="F37" s="36"/>
      <c r="G37" s="36"/>
      <c r="H37" s="36"/>
      <c r="I37" s="36"/>
      <c r="J37" s="36"/>
      <c r="K37" s="36"/>
      <c r="L37" s="36"/>
    </row>
    <row r="38" spans="1:13" ht="15.75" customHeight="1">
      <c r="A38" s="31"/>
      <c r="B38" s="286" t="s">
        <v>1379</v>
      </c>
      <c r="C38" s="292" t="s">
        <v>118</v>
      </c>
      <c r="D38" s="292" t="s">
        <v>119</v>
      </c>
      <c r="E38" s="292" t="s">
        <v>120</v>
      </c>
      <c r="F38" s="292" t="s">
        <v>121</v>
      </c>
      <c r="G38" s="292" t="s">
        <v>122</v>
      </c>
      <c r="H38" s="31"/>
      <c r="I38" s="31"/>
      <c r="J38" s="31"/>
      <c r="K38" s="31"/>
      <c r="L38" s="31"/>
      <c r="M38" s="27"/>
    </row>
    <row r="39" spans="1:13" ht="15.75" customHeight="1">
      <c r="A39" s="31"/>
      <c r="B39" s="55" t="s">
        <v>1014</v>
      </c>
      <c r="C39" s="171">
        <v>14.4</v>
      </c>
      <c r="D39" s="338">
        <v>13.3</v>
      </c>
      <c r="E39" s="338">
        <v>10.9</v>
      </c>
      <c r="F39" s="338">
        <v>11.4</v>
      </c>
      <c r="G39" s="338">
        <v>11.9</v>
      </c>
      <c r="H39" s="31"/>
      <c r="I39" s="31"/>
      <c r="J39" s="31"/>
      <c r="K39" s="31"/>
      <c r="L39" s="31"/>
      <c r="M39" s="27"/>
    </row>
    <row r="40" spans="1:13" ht="15.75" customHeight="1">
      <c r="A40" s="31"/>
      <c r="B40" s="57" t="s">
        <v>1064</v>
      </c>
      <c r="C40" s="173">
        <v>0.2</v>
      </c>
      <c r="D40" s="339">
        <v>0.8</v>
      </c>
      <c r="E40" s="339">
        <v>3</v>
      </c>
      <c r="F40" s="339">
        <v>3.5</v>
      </c>
      <c r="G40" s="339">
        <v>3.2</v>
      </c>
      <c r="H40" s="31"/>
      <c r="I40" s="31"/>
      <c r="J40" s="31"/>
      <c r="K40" s="31"/>
      <c r="L40" s="31"/>
      <c r="M40" s="27"/>
    </row>
    <row r="41" spans="1:13" ht="15.75" customHeight="1">
      <c r="A41" s="31"/>
      <c r="B41" s="57" t="s">
        <v>1012</v>
      </c>
      <c r="C41" s="173">
        <f>C42+C43</f>
        <v>3.6</v>
      </c>
      <c r="D41" s="339">
        <v>4.2</v>
      </c>
      <c r="E41" s="339">
        <v>4.2</v>
      </c>
      <c r="F41" s="339">
        <v>4.8</v>
      </c>
      <c r="G41" s="339">
        <v>4.9000000000000004</v>
      </c>
      <c r="H41" s="31"/>
      <c r="I41" s="31"/>
      <c r="J41" s="31"/>
      <c r="K41" s="31"/>
      <c r="L41" s="31"/>
      <c r="M41" s="27"/>
    </row>
    <row r="42" spans="1:13" ht="15.75" customHeight="1">
      <c r="A42" s="31"/>
      <c r="B42" s="544" t="s">
        <v>1026</v>
      </c>
      <c r="C42" s="173">
        <v>1.8</v>
      </c>
      <c r="D42" s="339">
        <v>2.1</v>
      </c>
      <c r="E42" s="339">
        <v>2.2000000000000002</v>
      </c>
      <c r="F42" s="339">
        <v>2.7</v>
      </c>
      <c r="G42" s="339">
        <v>0</v>
      </c>
      <c r="H42" s="31"/>
      <c r="I42" s="31"/>
      <c r="J42" s="31"/>
      <c r="K42" s="31"/>
      <c r="L42" s="31"/>
      <c r="M42" s="27"/>
    </row>
    <row r="43" spans="1:13" ht="15.75" customHeight="1">
      <c r="A43" s="31"/>
      <c r="B43" s="544" t="s">
        <v>1027</v>
      </c>
      <c r="C43" s="173">
        <v>1.8</v>
      </c>
      <c r="D43" s="339">
        <v>2.1</v>
      </c>
      <c r="E43" s="339">
        <v>2</v>
      </c>
      <c r="F43" s="339">
        <v>2.1</v>
      </c>
      <c r="G43" s="339">
        <v>0</v>
      </c>
      <c r="H43" s="31"/>
      <c r="I43" s="31"/>
      <c r="J43" s="31"/>
      <c r="K43" s="31"/>
      <c r="L43" s="31"/>
      <c r="M43" s="27"/>
    </row>
    <row r="44" spans="1:13" ht="15.75" customHeight="1">
      <c r="A44" s="31"/>
      <c r="B44" s="57" t="s">
        <v>1065</v>
      </c>
      <c r="C44" s="173">
        <v>0.1</v>
      </c>
      <c r="D44" s="339">
        <v>0</v>
      </c>
      <c r="E44" s="339">
        <v>0</v>
      </c>
      <c r="F44" s="339">
        <v>0</v>
      </c>
      <c r="G44" s="339">
        <v>0</v>
      </c>
      <c r="H44" s="31"/>
      <c r="I44" s="31"/>
      <c r="J44" s="31"/>
      <c r="K44" s="31"/>
      <c r="L44" s="31"/>
      <c r="M44" s="27"/>
    </row>
    <row r="45" spans="1:13" ht="15.75" customHeight="1">
      <c r="A45" s="31"/>
      <c r="B45" s="57" t="s">
        <v>1015</v>
      </c>
      <c r="C45" s="173">
        <v>1.8</v>
      </c>
      <c r="D45" s="339">
        <v>2</v>
      </c>
      <c r="E45" s="339">
        <v>1.8</v>
      </c>
      <c r="F45" s="339">
        <v>1.6</v>
      </c>
      <c r="G45" s="339">
        <v>1.6</v>
      </c>
      <c r="H45" s="31"/>
      <c r="I45" s="31"/>
      <c r="J45" s="31"/>
      <c r="K45" s="31"/>
      <c r="L45" s="31"/>
      <c r="M45" s="27"/>
    </row>
    <row r="46" spans="1:13" ht="15.75" customHeight="1">
      <c r="A46" s="31"/>
      <c r="B46" s="61" t="s">
        <v>1066</v>
      </c>
      <c r="C46" s="175">
        <v>0.4</v>
      </c>
      <c r="D46" s="340">
        <v>0.3</v>
      </c>
      <c r="E46" s="340">
        <v>0.4</v>
      </c>
      <c r="F46" s="340">
        <v>0.4</v>
      </c>
      <c r="G46" s="340">
        <v>0.4</v>
      </c>
      <c r="H46" s="31"/>
      <c r="I46" s="31"/>
      <c r="J46" s="31"/>
      <c r="K46" s="31"/>
      <c r="L46" s="31"/>
      <c r="M46" s="27"/>
    </row>
    <row r="47" spans="1:13" ht="15.75" customHeight="1">
      <c r="A47" s="31"/>
      <c r="B47" s="76" t="s">
        <v>263</v>
      </c>
      <c r="C47" s="25">
        <f>C19</f>
        <v>20.5</v>
      </c>
      <c r="D47" s="393">
        <v>20.7</v>
      </c>
      <c r="E47" s="393">
        <v>20.3</v>
      </c>
      <c r="F47" s="393">
        <v>21.7</v>
      </c>
      <c r="G47" s="393">
        <v>22</v>
      </c>
      <c r="H47" s="31"/>
      <c r="I47" s="31"/>
      <c r="J47" s="31"/>
      <c r="K47" s="31"/>
      <c r="L47" s="31"/>
      <c r="M47" s="27"/>
    </row>
    <row r="48" spans="1:13" ht="15" customHeight="1">
      <c r="A48" s="31"/>
      <c r="B48" s="845" t="s">
        <v>371</v>
      </c>
      <c r="C48" s="845"/>
      <c r="D48" s="845"/>
      <c r="E48" s="845"/>
      <c r="F48" s="47"/>
      <c r="G48" s="47"/>
      <c r="H48" s="31"/>
      <c r="I48" s="31"/>
      <c r="J48" s="31"/>
      <c r="K48" s="31"/>
      <c r="L48" s="31"/>
      <c r="M48" s="27"/>
    </row>
    <row r="49" spans="1:13" ht="15" customHeight="1">
      <c r="A49" s="36"/>
      <c r="B49" s="36"/>
      <c r="C49" s="36"/>
      <c r="D49" s="36"/>
      <c r="E49" s="36"/>
      <c r="F49" s="36"/>
      <c r="G49" s="36"/>
      <c r="H49" s="36"/>
      <c r="I49" s="36"/>
      <c r="J49" s="36"/>
      <c r="K49" s="36"/>
      <c r="L49" s="36"/>
    </row>
    <row r="50" spans="1:13" ht="15" customHeight="1">
      <c r="A50" s="31"/>
      <c r="B50" s="31"/>
      <c r="C50" s="31"/>
      <c r="D50" s="31"/>
      <c r="E50" s="31"/>
      <c r="F50" s="31"/>
      <c r="G50" s="31"/>
      <c r="H50" s="31"/>
      <c r="I50" s="31"/>
      <c r="J50" s="31"/>
      <c r="K50" s="31"/>
      <c r="L50" s="31"/>
      <c r="M50" s="27"/>
    </row>
    <row r="51" spans="1:13" ht="15.75" customHeight="1">
      <c r="A51" s="36"/>
      <c r="B51" s="286" t="s">
        <v>1378</v>
      </c>
      <c r="C51" s="292" t="s">
        <v>118</v>
      </c>
      <c r="D51" s="292" t="s">
        <v>119</v>
      </c>
      <c r="E51" s="292" t="s">
        <v>120</v>
      </c>
      <c r="F51" s="292" t="s">
        <v>121</v>
      </c>
      <c r="G51" s="36"/>
      <c r="H51" s="36"/>
      <c r="I51" s="36"/>
      <c r="J51" s="36"/>
      <c r="K51" s="36"/>
      <c r="L51" s="36"/>
    </row>
    <row r="52" spans="1:13" ht="15.75" customHeight="1">
      <c r="A52" s="36"/>
      <c r="B52" s="55" t="s">
        <v>1219</v>
      </c>
      <c r="C52" s="171">
        <v>5.9</v>
      </c>
      <c r="D52" s="338">
        <v>6.6</v>
      </c>
      <c r="E52" s="338">
        <v>6.6</v>
      </c>
      <c r="F52" s="338">
        <v>7</v>
      </c>
      <c r="G52" s="36"/>
      <c r="H52" s="36"/>
      <c r="I52" s="36"/>
      <c r="J52" s="36"/>
      <c r="K52" s="36"/>
      <c r="L52" s="36"/>
    </row>
    <row r="53" spans="1:13" ht="15.75" customHeight="1">
      <c r="A53" s="36"/>
      <c r="B53" s="57" t="s">
        <v>1220</v>
      </c>
      <c r="C53" s="173">
        <v>0</v>
      </c>
      <c r="D53" s="339">
        <v>0.4</v>
      </c>
      <c r="E53" s="339">
        <v>2</v>
      </c>
      <c r="F53" s="339">
        <v>2.7</v>
      </c>
      <c r="G53" s="36"/>
      <c r="H53" s="36"/>
      <c r="I53" s="36"/>
      <c r="J53" s="36"/>
      <c r="K53" s="36"/>
      <c r="L53" s="36"/>
    </row>
    <row r="54" spans="1:13" ht="15.75" customHeight="1">
      <c r="A54" s="36"/>
      <c r="B54" s="57" t="s">
        <v>1221</v>
      </c>
      <c r="C54" s="173">
        <v>0</v>
      </c>
      <c r="D54" s="339">
        <v>0</v>
      </c>
      <c r="E54" s="339">
        <v>0</v>
      </c>
      <c r="F54" s="339">
        <v>0</v>
      </c>
      <c r="G54" s="36"/>
      <c r="H54" s="36"/>
      <c r="I54" s="36"/>
      <c r="J54" s="36"/>
      <c r="K54" s="36"/>
      <c r="L54" s="36"/>
    </row>
    <row r="55" spans="1:13" ht="15.75" customHeight="1">
      <c r="A55" s="36"/>
      <c r="B55" s="57" t="s">
        <v>1222</v>
      </c>
      <c r="C55" s="173">
        <v>0</v>
      </c>
      <c r="D55" s="339">
        <v>0</v>
      </c>
      <c r="E55" s="339">
        <v>0</v>
      </c>
      <c r="F55" s="339">
        <v>0</v>
      </c>
      <c r="G55" s="36"/>
      <c r="H55" s="36"/>
      <c r="I55" s="36"/>
      <c r="J55" s="36"/>
      <c r="K55" s="36"/>
      <c r="L55" s="36"/>
    </row>
    <row r="56" spans="1:13" ht="15.75" customHeight="1">
      <c r="A56" s="36"/>
      <c r="B56" s="57" t="s">
        <v>1223</v>
      </c>
      <c r="C56" s="173">
        <v>0.2</v>
      </c>
      <c r="D56" s="339">
        <v>0.3</v>
      </c>
      <c r="E56" s="339">
        <v>0.8</v>
      </c>
      <c r="F56" s="339">
        <v>0.7</v>
      </c>
      <c r="G56" s="36"/>
      <c r="H56" s="36"/>
      <c r="I56" s="36"/>
      <c r="J56" s="36"/>
      <c r="K56" s="36"/>
      <c r="L56" s="36"/>
    </row>
    <row r="57" spans="1:13" ht="15.75" customHeight="1">
      <c r="A57" s="36"/>
      <c r="B57" s="61" t="s">
        <v>1224</v>
      </c>
      <c r="C57" s="175">
        <v>0</v>
      </c>
      <c r="D57" s="340">
        <v>0</v>
      </c>
      <c r="E57" s="340">
        <v>0</v>
      </c>
      <c r="F57" s="340">
        <v>0</v>
      </c>
      <c r="G57" s="36"/>
      <c r="H57" s="36"/>
      <c r="I57" s="36"/>
      <c r="J57" s="36"/>
      <c r="K57" s="36"/>
      <c r="L57" s="36"/>
    </row>
    <row r="58" spans="1:13" ht="15.75" customHeight="1">
      <c r="A58" s="36"/>
      <c r="B58" s="76" t="s">
        <v>263</v>
      </c>
      <c r="C58" s="393">
        <v>6.2</v>
      </c>
      <c r="D58" s="393">
        <v>7.4</v>
      </c>
      <c r="E58" s="393">
        <v>9.4</v>
      </c>
      <c r="F58" s="393">
        <v>10.3</v>
      </c>
      <c r="G58" s="36"/>
      <c r="H58" s="36"/>
      <c r="I58" s="36"/>
      <c r="J58" s="36"/>
      <c r="K58" s="36"/>
      <c r="L58" s="36"/>
    </row>
    <row r="59" spans="1:13" ht="20.149999999999999" customHeight="1">
      <c r="A59" s="36"/>
      <c r="B59" s="845" t="s">
        <v>371</v>
      </c>
      <c r="C59" s="845"/>
      <c r="D59" s="845"/>
      <c r="E59" s="845"/>
      <c r="F59" s="47"/>
      <c r="G59" s="36"/>
      <c r="H59" s="36"/>
      <c r="I59" s="36"/>
      <c r="J59" s="36"/>
      <c r="K59" s="36"/>
      <c r="L59" s="36"/>
    </row>
    <row r="60" spans="1:13" ht="15.75" customHeight="1">
      <c r="A60" s="36"/>
      <c r="B60" s="36"/>
      <c r="C60" s="36"/>
      <c r="D60" s="36"/>
      <c r="E60" s="36"/>
      <c r="F60" s="36"/>
      <c r="G60" s="36"/>
      <c r="H60" s="36"/>
      <c r="I60" s="36"/>
      <c r="J60" s="36"/>
      <c r="K60" s="36"/>
      <c r="L60" s="36"/>
    </row>
    <row r="61" spans="1:13" ht="15" customHeight="1">
      <c r="A61" s="36"/>
      <c r="B61" s="36"/>
      <c r="C61" s="36"/>
      <c r="D61" s="36"/>
      <c r="E61" s="36"/>
      <c r="F61" s="36"/>
      <c r="G61" s="36"/>
      <c r="H61" s="36"/>
      <c r="I61" s="36"/>
      <c r="J61" s="36"/>
      <c r="K61" s="36"/>
      <c r="L61" s="36"/>
    </row>
    <row r="62" spans="1:13" ht="25.9" customHeight="1">
      <c r="A62" s="36"/>
      <c r="B62" s="382" t="s">
        <v>1377</v>
      </c>
      <c r="C62" s="382" t="s">
        <v>1067</v>
      </c>
      <c r="D62" s="382" t="s">
        <v>1024</v>
      </c>
      <c r="E62" s="568"/>
      <c r="F62" s="328" t="s">
        <v>118</v>
      </c>
      <c r="G62" s="328" t="s">
        <v>119</v>
      </c>
      <c r="H62" s="328" t="s">
        <v>120</v>
      </c>
      <c r="I62" s="328" t="s">
        <v>121</v>
      </c>
      <c r="J62" s="328" t="s">
        <v>122</v>
      </c>
      <c r="K62" s="36"/>
      <c r="L62" s="36"/>
    </row>
    <row r="63" spans="1:13" ht="15" customHeight="1">
      <c r="A63" s="36"/>
      <c r="B63" s="905" t="s">
        <v>1025</v>
      </c>
      <c r="C63" s="961" t="s">
        <v>189</v>
      </c>
      <c r="D63" s="809" t="s">
        <v>1068</v>
      </c>
      <c r="E63" s="809"/>
      <c r="F63" s="195">
        <v>0</v>
      </c>
      <c r="G63" s="338">
        <v>0</v>
      </c>
      <c r="H63" s="338">
        <v>0</v>
      </c>
      <c r="I63" s="338">
        <v>0</v>
      </c>
      <c r="J63" s="338">
        <v>0</v>
      </c>
      <c r="K63" s="36"/>
      <c r="L63" s="36"/>
    </row>
    <row r="64" spans="1:13" ht="15" customHeight="1">
      <c r="A64" s="36"/>
      <c r="B64" s="906"/>
      <c r="C64" s="962"/>
      <c r="D64" s="808" t="s">
        <v>1026</v>
      </c>
      <c r="E64" s="808"/>
      <c r="F64" s="196">
        <v>1.6</v>
      </c>
      <c r="G64" s="339">
        <v>1.7</v>
      </c>
      <c r="H64" s="339">
        <v>1.8</v>
      </c>
      <c r="I64" s="339">
        <v>2.4</v>
      </c>
      <c r="J64" s="339">
        <v>2.5</v>
      </c>
      <c r="K64" s="36"/>
      <c r="L64" s="36"/>
    </row>
    <row r="65" spans="1:12" ht="15" customHeight="1">
      <c r="A65" s="36"/>
      <c r="B65" s="906"/>
      <c r="C65" s="962"/>
      <c r="D65" s="808" t="s">
        <v>1027</v>
      </c>
      <c r="E65" s="808"/>
      <c r="F65" s="196">
        <v>0</v>
      </c>
      <c r="G65" s="339">
        <v>0</v>
      </c>
      <c r="H65" s="339">
        <v>0</v>
      </c>
      <c r="I65" s="339">
        <v>0</v>
      </c>
      <c r="J65" s="339">
        <v>0</v>
      </c>
      <c r="K65" s="36"/>
      <c r="L65" s="36"/>
    </row>
    <row r="66" spans="1:12" ht="15" customHeight="1">
      <c r="A66" s="36"/>
      <c r="B66" s="906"/>
      <c r="C66" s="962"/>
      <c r="D66" s="808" t="s">
        <v>1013</v>
      </c>
      <c r="E66" s="808"/>
      <c r="F66" s="196">
        <v>0.1</v>
      </c>
      <c r="G66" s="339">
        <v>0.1</v>
      </c>
      <c r="H66" s="339">
        <v>0.1</v>
      </c>
      <c r="I66" s="339">
        <v>0.1</v>
      </c>
      <c r="J66" s="339">
        <v>0.1</v>
      </c>
      <c r="K66" s="36"/>
      <c r="L66" s="36"/>
    </row>
    <row r="67" spans="1:12" ht="15" customHeight="1">
      <c r="A67" s="36"/>
      <c r="B67" s="906"/>
      <c r="C67" s="962"/>
      <c r="D67" s="808" t="s">
        <v>1014</v>
      </c>
      <c r="E67" s="808"/>
      <c r="F67" s="196">
        <v>0</v>
      </c>
      <c r="G67" s="339">
        <v>0</v>
      </c>
      <c r="H67" s="339">
        <v>0</v>
      </c>
      <c r="I67" s="339">
        <v>0.1</v>
      </c>
      <c r="J67" s="339">
        <v>0.1</v>
      </c>
      <c r="K67" s="36"/>
      <c r="L67" s="36"/>
    </row>
    <row r="68" spans="1:12" ht="15" customHeight="1">
      <c r="A68" s="36"/>
      <c r="B68" s="906"/>
      <c r="C68" s="962"/>
      <c r="D68" s="808" t="s">
        <v>1015</v>
      </c>
      <c r="E68" s="808"/>
      <c r="F68" s="196">
        <v>1.4</v>
      </c>
      <c r="G68" s="339">
        <v>1.4</v>
      </c>
      <c r="H68" s="339">
        <v>1.2</v>
      </c>
      <c r="I68" s="339">
        <v>1</v>
      </c>
      <c r="J68" s="339">
        <v>1</v>
      </c>
      <c r="K68" s="36"/>
      <c r="L68" s="36"/>
    </row>
    <row r="69" spans="1:12" ht="15" customHeight="1">
      <c r="A69" s="36"/>
      <c r="B69" s="906"/>
      <c r="C69" s="962"/>
      <c r="D69" s="810" t="s">
        <v>440</v>
      </c>
      <c r="E69" s="810"/>
      <c r="F69" s="197">
        <v>0</v>
      </c>
      <c r="G69" s="340">
        <v>0</v>
      </c>
      <c r="H69" s="340">
        <v>0</v>
      </c>
      <c r="I69" s="340">
        <v>0</v>
      </c>
      <c r="J69" s="340">
        <v>0</v>
      </c>
      <c r="K69" s="36"/>
      <c r="L69" s="36"/>
    </row>
    <row r="70" spans="1:12" ht="15" customHeight="1">
      <c r="A70" s="36"/>
      <c r="B70" s="907"/>
      <c r="C70" s="963"/>
      <c r="D70" s="960" t="s">
        <v>1069</v>
      </c>
      <c r="E70" s="960"/>
      <c r="F70" s="26">
        <v>3.2</v>
      </c>
      <c r="G70" s="393">
        <v>3.2</v>
      </c>
      <c r="H70" s="393">
        <v>3.2</v>
      </c>
      <c r="I70" s="393">
        <v>3.5</v>
      </c>
      <c r="J70" s="393">
        <v>3.7</v>
      </c>
      <c r="K70" s="36"/>
      <c r="L70" s="36"/>
    </row>
    <row r="71" spans="1:12" ht="15" customHeight="1">
      <c r="A71" s="36"/>
      <c r="B71" s="915" t="s">
        <v>1029</v>
      </c>
      <c r="C71" s="967" t="s">
        <v>54</v>
      </c>
      <c r="D71" s="931" t="s">
        <v>1068</v>
      </c>
      <c r="E71" s="931"/>
      <c r="F71" s="198">
        <v>0.1</v>
      </c>
      <c r="G71" s="342">
        <v>0.1</v>
      </c>
      <c r="H71" s="342">
        <v>0.1</v>
      </c>
      <c r="I71" s="342">
        <v>0.1</v>
      </c>
      <c r="J71" s="342">
        <v>0.2</v>
      </c>
      <c r="K71" s="36"/>
      <c r="L71" s="36"/>
    </row>
    <row r="72" spans="1:12" ht="15" customHeight="1">
      <c r="A72" s="36"/>
      <c r="B72" s="906"/>
      <c r="C72" s="962"/>
      <c r="D72" s="808" t="s">
        <v>1026</v>
      </c>
      <c r="E72" s="808"/>
      <c r="F72" s="196">
        <v>0</v>
      </c>
      <c r="G72" s="339">
        <v>0</v>
      </c>
      <c r="H72" s="339">
        <v>0</v>
      </c>
      <c r="I72" s="339">
        <v>0</v>
      </c>
      <c r="J72" s="339">
        <v>0</v>
      </c>
      <c r="K72" s="36"/>
      <c r="L72" s="36"/>
    </row>
    <row r="73" spans="1:12" ht="15" customHeight="1">
      <c r="A73" s="36"/>
      <c r="B73" s="906"/>
      <c r="C73" s="962"/>
      <c r="D73" s="808" t="s">
        <v>1027</v>
      </c>
      <c r="E73" s="808"/>
      <c r="F73" s="196">
        <v>1.2</v>
      </c>
      <c r="G73" s="339">
        <v>1.2</v>
      </c>
      <c r="H73" s="339">
        <v>1.2</v>
      </c>
      <c r="I73" s="339">
        <v>1.1000000000000001</v>
      </c>
      <c r="J73" s="339">
        <v>1.1000000000000001</v>
      </c>
      <c r="K73" s="36"/>
      <c r="L73" s="36"/>
    </row>
    <row r="74" spans="1:12" ht="15" customHeight="1">
      <c r="A74" s="36"/>
      <c r="B74" s="906"/>
      <c r="C74" s="962"/>
      <c r="D74" s="808" t="s">
        <v>1013</v>
      </c>
      <c r="E74" s="808"/>
      <c r="F74" s="196">
        <v>0</v>
      </c>
      <c r="G74" s="339">
        <v>0</v>
      </c>
      <c r="H74" s="339">
        <v>0</v>
      </c>
      <c r="I74" s="339">
        <v>0</v>
      </c>
      <c r="J74" s="339">
        <v>0</v>
      </c>
      <c r="K74" s="36"/>
      <c r="L74" s="36"/>
    </row>
    <row r="75" spans="1:12" ht="15" customHeight="1">
      <c r="A75" s="36"/>
      <c r="B75" s="906"/>
      <c r="C75" s="962"/>
      <c r="D75" s="808" t="s">
        <v>1014</v>
      </c>
      <c r="E75" s="808"/>
      <c r="F75" s="196">
        <v>11</v>
      </c>
      <c r="G75" s="339">
        <v>10.6</v>
      </c>
      <c r="H75" s="339">
        <v>10.3</v>
      </c>
      <c r="I75" s="339">
        <v>10.7</v>
      </c>
      <c r="J75" s="339">
        <v>11.1</v>
      </c>
      <c r="K75" s="36"/>
      <c r="L75" s="36"/>
    </row>
    <row r="76" spans="1:12" ht="15" customHeight="1">
      <c r="A76" s="36"/>
      <c r="B76" s="906"/>
      <c r="C76" s="962"/>
      <c r="D76" s="808" t="s">
        <v>1015</v>
      </c>
      <c r="E76" s="808"/>
      <c r="F76" s="196">
        <v>0.1</v>
      </c>
      <c r="G76" s="339">
        <v>0.1</v>
      </c>
      <c r="H76" s="339">
        <v>0.1</v>
      </c>
      <c r="I76" s="339">
        <v>0.1</v>
      </c>
      <c r="J76" s="339">
        <v>0.1</v>
      </c>
      <c r="K76" s="36"/>
      <c r="L76" s="36"/>
    </row>
    <row r="77" spans="1:12" ht="15" customHeight="1">
      <c r="A77" s="36"/>
      <c r="B77" s="906"/>
      <c r="C77" s="962"/>
      <c r="D77" s="810" t="s">
        <v>440</v>
      </c>
      <c r="E77" s="810"/>
      <c r="F77" s="197">
        <v>0</v>
      </c>
      <c r="G77" s="340">
        <v>0</v>
      </c>
      <c r="H77" s="340">
        <v>0</v>
      </c>
      <c r="I77" s="340">
        <v>0</v>
      </c>
      <c r="J77" s="340">
        <v>0</v>
      </c>
      <c r="K77" s="36"/>
      <c r="L77" s="36"/>
    </row>
    <row r="78" spans="1:12" ht="15" customHeight="1">
      <c r="A78" s="36"/>
      <c r="B78" s="906"/>
      <c r="C78" s="963"/>
      <c r="D78" s="960" t="s">
        <v>1069</v>
      </c>
      <c r="E78" s="960"/>
      <c r="F78" s="26">
        <v>12.4</v>
      </c>
      <c r="G78" s="393">
        <v>12</v>
      </c>
      <c r="H78" s="393">
        <v>11.7</v>
      </c>
      <c r="I78" s="393">
        <v>12.1</v>
      </c>
      <c r="J78" s="393">
        <v>12.5</v>
      </c>
      <c r="K78" s="36"/>
      <c r="L78" s="36"/>
    </row>
    <row r="79" spans="1:12" ht="15" customHeight="1">
      <c r="A79" s="36"/>
      <c r="B79" s="906"/>
      <c r="C79" s="967" t="s">
        <v>56</v>
      </c>
      <c r="D79" s="931" t="s">
        <v>1068</v>
      </c>
      <c r="E79" s="931"/>
      <c r="F79" s="198">
        <v>0.1</v>
      </c>
      <c r="G79" s="342">
        <v>0.2</v>
      </c>
      <c r="H79" s="342">
        <v>0.7</v>
      </c>
      <c r="I79" s="342">
        <v>0.5</v>
      </c>
      <c r="J79" s="342">
        <v>0.2</v>
      </c>
      <c r="K79" s="36"/>
      <c r="L79" s="36"/>
    </row>
    <row r="80" spans="1:12" ht="15" customHeight="1">
      <c r="A80" s="36"/>
      <c r="B80" s="906"/>
      <c r="C80" s="962"/>
      <c r="D80" s="808" t="s">
        <v>1026</v>
      </c>
      <c r="E80" s="808"/>
      <c r="F80" s="196">
        <v>0</v>
      </c>
      <c r="G80" s="339">
        <v>0</v>
      </c>
      <c r="H80" s="339">
        <v>0</v>
      </c>
      <c r="I80" s="339">
        <v>0</v>
      </c>
      <c r="J80" s="339">
        <v>0</v>
      </c>
      <c r="K80" s="36"/>
      <c r="L80" s="36"/>
    </row>
    <row r="81" spans="1:12" ht="15" customHeight="1">
      <c r="A81" s="36"/>
      <c r="B81" s="906"/>
      <c r="C81" s="962"/>
      <c r="D81" s="808" t="s">
        <v>1027</v>
      </c>
      <c r="E81" s="808"/>
      <c r="F81" s="196">
        <v>0.6</v>
      </c>
      <c r="G81" s="339">
        <v>0.9</v>
      </c>
      <c r="H81" s="339">
        <v>0.9</v>
      </c>
      <c r="I81" s="339">
        <v>0.9</v>
      </c>
      <c r="J81" s="339">
        <v>0.9</v>
      </c>
      <c r="K81" s="36"/>
      <c r="L81" s="36"/>
    </row>
    <row r="82" spans="1:12" ht="15" customHeight="1">
      <c r="A82" s="36"/>
      <c r="B82" s="906"/>
      <c r="C82" s="962"/>
      <c r="D82" s="808" t="s">
        <v>1013</v>
      </c>
      <c r="E82" s="808"/>
      <c r="F82" s="196">
        <v>0</v>
      </c>
      <c r="G82" s="339">
        <v>0</v>
      </c>
      <c r="H82" s="339">
        <v>0</v>
      </c>
      <c r="I82" s="339">
        <v>0</v>
      </c>
      <c r="J82" s="339">
        <v>0</v>
      </c>
      <c r="K82" s="36"/>
      <c r="L82" s="36"/>
    </row>
    <row r="83" spans="1:12" ht="15" customHeight="1">
      <c r="A83" s="36"/>
      <c r="B83" s="906"/>
      <c r="C83" s="962"/>
      <c r="D83" s="808" t="s">
        <v>1014</v>
      </c>
      <c r="E83" s="808"/>
      <c r="F83" s="196">
        <v>3.1</v>
      </c>
      <c r="G83" s="339">
        <v>2.4</v>
      </c>
      <c r="H83" s="339">
        <v>0</v>
      </c>
      <c r="I83" s="339">
        <v>0.1</v>
      </c>
      <c r="J83" s="339">
        <v>0.1</v>
      </c>
      <c r="K83" s="36"/>
      <c r="L83" s="36"/>
    </row>
    <row r="84" spans="1:12" ht="15" customHeight="1">
      <c r="A84" s="36"/>
      <c r="B84" s="906"/>
      <c r="C84" s="962"/>
      <c r="D84" s="808" t="s">
        <v>1015</v>
      </c>
      <c r="E84" s="808"/>
      <c r="F84" s="196">
        <v>0</v>
      </c>
      <c r="G84" s="339">
        <v>0.1</v>
      </c>
      <c r="H84" s="339">
        <v>0.1</v>
      </c>
      <c r="I84" s="339">
        <v>0.1</v>
      </c>
      <c r="J84" s="339">
        <v>0.1</v>
      </c>
      <c r="K84" s="36"/>
      <c r="L84" s="36"/>
    </row>
    <row r="85" spans="1:12" ht="15" customHeight="1">
      <c r="A85" s="36"/>
      <c r="B85" s="906"/>
      <c r="C85" s="962"/>
      <c r="D85" s="810" t="s">
        <v>440</v>
      </c>
      <c r="E85" s="810"/>
      <c r="F85" s="197">
        <v>0</v>
      </c>
      <c r="G85" s="340">
        <v>0</v>
      </c>
      <c r="H85" s="340">
        <v>0</v>
      </c>
      <c r="I85" s="340">
        <v>0</v>
      </c>
      <c r="J85" s="340">
        <v>0</v>
      </c>
      <c r="K85" s="36"/>
      <c r="L85" s="36"/>
    </row>
    <row r="86" spans="1:12" ht="15" customHeight="1">
      <c r="A86" s="36"/>
      <c r="B86" s="907"/>
      <c r="C86" s="963"/>
      <c r="D86" s="960" t="s">
        <v>1069</v>
      </c>
      <c r="E86" s="960"/>
      <c r="F86" s="26">
        <v>3.9</v>
      </c>
      <c r="G86" s="393">
        <v>3.6</v>
      </c>
      <c r="H86" s="393">
        <v>1.6</v>
      </c>
      <c r="I86" s="393">
        <v>1.6</v>
      </c>
      <c r="J86" s="393">
        <v>1.3</v>
      </c>
      <c r="K86" s="36"/>
      <c r="L86" s="36"/>
    </row>
    <row r="87" spans="1:12" ht="15" customHeight="1">
      <c r="A87" s="36"/>
      <c r="B87" s="915" t="s">
        <v>1030</v>
      </c>
      <c r="C87" s="967" t="s">
        <v>53</v>
      </c>
      <c r="D87" s="931" t="s">
        <v>1068</v>
      </c>
      <c r="E87" s="931"/>
      <c r="F87" s="198">
        <v>0</v>
      </c>
      <c r="G87" s="342">
        <v>0</v>
      </c>
      <c r="H87" s="342">
        <v>0</v>
      </c>
      <c r="I87" s="342">
        <v>0</v>
      </c>
      <c r="J87" s="342">
        <v>0</v>
      </c>
      <c r="K87" s="36"/>
      <c r="L87" s="36"/>
    </row>
    <row r="88" spans="1:12" ht="15" customHeight="1">
      <c r="A88" s="36"/>
      <c r="B88" s="906"/>
      <c r="C88" s="962"/>
      <c r="D88" s="808" t="s">
        <v>1026</v>
      </c>
      <c r="E88" s="808"/>
      <c r="F88" s="196">
        <v>0</v>
      </c>
      <c r="G88" s="339">
        <v>0</v>
      </c>
      <c r="H88" s="339">
        <v>0</v>
      </c>
      <c r="I88" s="339">
        <v>0</v>
      </c>
      <c r="J88" s="339">
        <v>0</v>
      </c>
      <c r="K88" s="36"/>
      <c r="L88" s="36"/>
    </row>
    <row r="89" spans="1:12" ht="15" customHeight="1">
      <c r="A89" s="36"/>
      <c r="B89" s="906"/>
      <c r="C89" s="962"/>
      <c r="D89" s="808" t="s">
        <v>1027</v>
      </c>
      <c r="E89" s="808"/>
      <c r="F89" s="196">
        <v>0</v>
      </c>
      <c r="G89" s="339">
        <v>0</v>
      </c>
      <c r="H89" s="339">
        <v>0</v>
      </c>
      <c r="I89" s="339">
        <v>0</v>
      </c>
      <c r="J89" s="339">
        <v>0</v>
      </c>
      <c r="K89" s="36"/>
      <c r="L89" s="36"/>
    </row>
    <row r="90" spans="1:12" ht="15" customHeight="1">
      <c r="A90" s="36"/>
      <c r="B90" s="906"/>
      <c r="C90" s="962"/>
      <c r="D90" s="808" t="s">
        <v>1013</v>
      </c>
      <c r="E90" s="808"/>
      <c r="F90" s="196">
        <v>0</v>
      </c>
      <c r="G90" s="339">
        <v>0</v>
      </c>
      <c r="H90" s="339">
        <v>0</v>
      </c>
      <c r="I90" s="339">
        <v>0</v>
      </c>
      <c r="J90" s="339">
        <v>0</v>
      </c>
      <c r="K90" s="36"/>
      <c r="L90" s="36"/>
    </row>
    <row r="91" spans="1:12" ht="15" customHeight="1">
      <c r="A91" s="36"/>
      <c r="B91" s="906"/>
      <c r="C91" s="962"/>
      <c r="D91" s="808" t="s">
        <v>1014</v>
      </c>
      <c r="E91" s="808"/>
      <c r="F91" s="196">
        <v>0</v>
      </c>
      <c r="G91" s="339">
        <v>0</v>
      </c>
      <c r="H91" s="339">
        <v>0</v>
      </c>
      <c r="I91" s="339">
        <v>0</v>
      </c>
      <c r="J91" s="339">
        <v>0</v>
      </c>
      <c r="K91" s="36"/>
      <c r="L91" s="36"/>
    </row>
    <row r="92" spans="1:12" ht="15" customHeight="1">
      <c r="A92" s="36"/>
      <c r="B92" s="906"/>
      <c r="C92" s="962"/>
      <c r="D92" s="808" t="s">
        <v>1015</v>
      </c>
      <c r="E92" s="808"/>
      <c r="F92" s="196">
        <v>0.1</v>
      </c>
      <c r="G92" s="339">
        <v>0.1</v>
      </c>
      <c r="H92" s="339">
        <v>0.1</v>
      </c>
      <c r="I92" s="339">
        <v>0.1</v>
      </c>
      <c r="J92" s="339">
        <v>0.1</v>
      </c>
      <c r="K92" s="36"/>
      <c r="L92" s="36"/>
    </row>
    <row r="93" spans="1:12" ht="15" customHeight="1">
      <c r="A93" s="36"/>
      <c r="B93" s="906"/>
      <c r="C93" s="962"/>
      <c r="D93" s="810" t="s">
        <v>440</v>
      </c>
      <c r="E93" s="810"/>
      <c r="F93" s="197">
        <v>0</v>
      </c>
      <c r="G93" s="340">
        <v>0</v>
      </c>
      <c r="H93" s="340">
        <v>0</v>
      </c>
      <c r="I93" s="340">
        <v>0</v>
      </c>
      <c r="J93" s="340">
        <v>0</v>
      </c>
      <c r="K93" s="36"/>
      <c r="L93" s="36"/>
    </row>
    <row r="94" spans="1:12" ht="15" customHeight="1">
      <c r="A94" s="36"/>
      <c r="B94" s="906"/>
      <c r="C94" s="962"/>
      <c r="D94" s="960" t="s">
        <v>1069</v>
      </c>
      <c r="E94" s="960"/>
      <c r="F94" s="26">
        <v>0.1</v>
      </c>
      <c r="G94" s="393">
        <v>0.1</v>
      </c>
      <c r="H94" s="393">
        <v>0.1</v>
      </c>
      <c r="I94" s="393">
        <v>0.1</v>
      </c>
      <c r="J94" s="393">
        <v>0.1</v>
      </c>
      <c r="K94" s="36"/>
      <c r="L94" s="36"/>
    </row>
    <row r="95" spans="1:12" ht="15" customHeight="1">
      <c r="A95" s="36"/>
      <c r="B95" s="906" t="s">
        <v>1031</v>
      </c>
      <c r="C95" s="962" t="s">
        <v>48</v>
      </c>
      <c r="D95" s="815" t="s">
        <v>1068</v>
      </c>
      <c r="E95" s="815"/>
      <c r="F95" s="199">
        <v>0</v>
      </c>
      <c r="G95" s="546">
        <v>0</v>
      </c>
      <c r="H95" s="546">
        <v>0</v>
      </c>
      <c r="I95" s="546">
        <v>0</v>
      </c>
      <c r="J95" s="546">
        <v>0</v>
      </c>
      <c r="K95" s="36"/>
      <c r="L95" s="36"/>
    </row>
    <row r="96" spans="1:12" ht="15" customHeight="1">
      <c r="A96" s="36"/>
      <c r="B96" s="906"/>
      <c r="C96" s="962"/>
      <c r="D96" s="808" t="s">
        <v>1026</v>
      </c>
      <c r="E96" s="808"/>
      <c r="F96" s="196">
        <v>0</v>
      </c>
      <c r="G96" s="339">
        <v>0</v>
      </c>
      <c r="H96" s="339">
        <v>0</v>
      </c>
      <c r="I96" s="339">
        <v>0</v>
      </c>
      <c r="J96" s="339">
        <v>0</v>
      </c>
      <c r="K96" s="36"/>
      <c r="L96" s="36"/>
    </row>
    <row r="97" spans="1:12" ht="15" customHeight="1">
      <c r="A97" s="36"/>
      <c r="B97" s="906"/>
      <c r="C97" s="962"/>
      <c r="D97" s="808" t="s">
        <v>1027</v>
      </c>
      <c r="E97" s="808"/>
      <c r="F97" s="196">
        <v>0</v>
      </c>
      <c r="G97" s="339">
        <v>0</v>
      </c>
      <c r="H97" s="339">
        <v>0</v>
      </c>
      <c r="I97" s="339">
        <v>0</v>
      </c>
      <c r="J97" s="339">
        <v>0</v>
      </c>
      <c r="K97" s="36"/>
      <c r="L97" s="36"/>
    </row>
    <row r="98" spans="1:12" ht="15" customHeight="1">
      <c r="A98" s="36"/>
      <c r="B98" s="906"/>
      <c r="C98" s="962"/>
      <c r="D98" s="808" t="s">
        <v>1013</v>
      </c>
      <c r="E98" s="808"/>
      <c r="F98" s="196">
        <v>0.2</v>
      </c>
      <c r="G98" s="339">
        <v>0.1</v>
      </c>
      <c r="H98" s="339">
        <v>0.2</v>
      </c>
      <c r="I98" s="339">
        <v>0.2</v>
      </c>
      <c r="J98" s="339">
        <v>0.2</v>
      </c>
      <c r="K98" s="36"/>
      <c r="L98" s="36"/>
    </row>
    <row r="99" spans="1:12" ht="15" customHeight="1">
      <c r="A99" s="36"/>
      <c r="B99" s="906"/>
      <c r="C99" s="962"/>
      <c r="D99" s="808" t="s">
        <v>1014</v>
      </c>
      <c r="E99" s="808"/>
      <c r="F99" s="196">
        <v>0</v>
      </c>
      <c r="G99" s="339">
        <v>0</v>
      </c>
      <c r="H99" s="339">
        <v>0</v>
      </c>
      <c r="I99" s="339">
        <v>0</v>
      </c>
      <c r="J99" s="339">
        <v>0</v>
      </c>
      <c r="K99" s="36"/>
      <c r="L99" s="36"/>
    </row>
    <row r="100" spans="1:12" ht="15" customHeight="1">
      <c r="A100" s="36"/>
      <c r="B100" s="906"/>
      <c r="C100" s="962"/>
      <c r="D100" s="808" t="s">
        <v>1015</v>
      </c>
      <c r="E100" s="808"/>
      <c r="F100" s="196">
        <v>0</v>
      </c>
      <c r="G100" s="339">
        <v>0</v>
      </c>
      <c r="H100" s="339">
        <v>0</v>
      </c>
      <c r="I100" s="339">
        <v>0</v>
      </c>
      <c r="J100" s="339">
        <v>0</v>
      </c>
      <c r="K100" s="36"/>
      <c r="L100" s="36"/>
    </row>
    <row r="101" spans="1:12" ht="15" customHeight="1">
      <c r="A101" s="36"/>
      <c r="B101" s="906"/>
      <c r="C101" s="962"/>
      <c r="D101" s="810" t="s">
        <v>440</v>
      </c>
      <c r="E101" s="810"/>
      <c r="F101" s="197">
        <v>0</v>
      </c>
      <c r="G101" s="340">
        <v>0</v>
      </c>
      <c r="H101" s="340">
        <v>0</v>
      </c>
      <c r="I101" s="340">
        <v>0</v>
      </c>
      <c r="J101" s="340">
        <v>0</v>
      </c>
      <c r="K101" s="36"/>
      <c r="L101" s="36"/>
    </row>
    <row r="102" spans="1:12" ht="19.149999999999999" customHeight="1">
      <c r="A102" s="36"/>
      <c r="B102" s="906"/>
      <c r="C102" s="963"/>
      <c r="D102" s="960" t="s">
        <v>1069</v>
      </c>
      <c r="E102" s="960"/>
      <c r="F102" s="26">
        <v>0.2</v>
      </c>
      <c r="G102" s="393">
        <v>0.1</v>
      </c>
      <c r="H102" s="393">
        <v>0.2</v>
      </c>
      <c r="I102" s="393">
        <v>0.2</v>
      </c>
      <c r="J102" s="393">
        <v>0.2</v>
      </c>
      <c r="K102" s="36"/>
      <c r="L102" s="36"/>
    </row>
    <row r="103" spans="1:12" ht="19.149999999999999" customHeight="1">
      <c r="A103" s="36"/>
      <c r="B103" s="906"/>
      <c r="C103" s="967" t="s">
        <v>60</v>
      </c>
      <c r="D103" s="931" t="s">
        <v>1068</v>
      </c>
      <c r="E103" s="931"/>
      <c r="F103" s="177">
        <v>0</v>
      </c>
      <c r="G103" s="342">
        <v>0</v>
      </c>
      <c r="H103" s="342">
        <v>0</v>
      </c>
      <c r="I103" s="342">
        <v>0</v>
      </c>
      <c r="J103" s="342">
        <v>0</v>
      </c>
      <c r="K103" s="36"/>
      <c r="L103" s="36"/>
    </row>
    <row r="104" spans="1:12" ht="19.149999999999999" customHeight="1">
      <c r="A104" s="36"/>
      <c r="B104" s="906"/>
      <c r="C104" s="962"/>
      <c r="D104" s="808" t="s">
        <v>1026</v>
      </c>
      <c r="E104" s="808"/>
      <c r="F104" s="173">
        <v>0.1</v>
      </c>
      <c r="G104" s="339">
        <v>0.1</v>
      </c>
      <c r="H104" s="339">
        <v>0.1</v>
      </c>
      <c r="I104" s="339">
        <v>0.1</v>
      </c>
      <c r="J104" s="339">
        <v>0.1</v>
      </c>
      <c r="K104" s="36"/>
      <c r="L104" s="36"/>
    </row>
    <row r="105" spans="1:12" ht="19.149999999999999" customHeight="1">
      <c r="A105" s="36"/>
      <c r="B105" s="906"/>
      <c r="C105" s="962"/>
      <c r="D105" s="808" t="s">
        <v>1027</v>
      </c>
      <c r="E105" s="808"/>
      <c r="F105" s="173">
        <v>0</v>
      </c>
      <c r="G105" s="339">
        <v>0</v>
      </c>
      <c r="H105" s="339">
        <v>0</v>
      </c>
      <c r="I105" s="339">
        <v>0</v>
      </c>
      <c r="J105" s="339">
        <v>0</v>
      </c>
      <c r="K105" s="36"/>
      <c r="L105" s="36"/>
    </row>
    <row r="106" spans="1:12" ht="19.149999999999999" customHeight="1">
      <c r="A106" s="36"/>
      <c r="B106" s="906"/>
      <c r="C106" s="962"/>
      <c r="D106" s="808" t="s">
        <v>1013</v>
      </c>
      <c r="E106" s="808"/>
      <c r="F106" s="173">
        <v>0</v>
      </c>
      <c r="G106" s="339">
        <v>0</v>
      </c>
      <c r="H106" s="339">
        <v>0</v>
      </c>
      <c r="I106" s="339">
        <v>0</v>
      </c>
      <c r="J106" s="339">
        <v>0</v>
      </c>
      <c r="K106" s="36"/>
      <c r="L106" s="36"/>
    </row>
    <row r="107" spans="1:12" ht="19.149999999999999" customHeight="1">
      <c r="A107" s="36"/>
      <c r="B107" s="906"/>
      <c r="C107" s="962"/>
      <c r="D107" s="808" t="s">
        <v>1014</v>
      </c>
      <c r="E107" s="808"/>
      <c r="F107" s="173">
        <v>0.1</v>
      </c>
      <c r="G107" s="339">
        <v>0.1</v>
      </c>
      <c r="H107" s="339">
        <v>0.1</v>
      </c>
      <c r="I107" s="339">
        <v>0.1</v>
      </c>
      <c r="J107" s="339">
        <v>0.1</v>
      </c>
      <c r="K107" s="36"/>
      <c r="L107" s="36"/>
    </row>
    <row r="108" spans="1:12" ht="19.149999999999999" customHeight="1">
      <c r="A108" s="36"/>
      <c r="B108" s="906"/>
      <c r="C108" s="962"/>
      <c r="D108" s="808" t="s">
        <v>1015</v>
      </c>
      <c r="E108" s="808"/>
      <c r="F108" s="173">
        <v>0</v>
      </c>
      <c r="G108" s="339">
        <v>0</v>
      </c>
      <c r="H108" s="339">
        <v>0</v>
      </c>
      <c r="I108" s="339">
        <v>0</v>
      </c>
      <c r="J108" s="339">
        <v>0</v>
      </c>
      <c r="K108" s="36"/>
      <c r="L108" s="36"/>
    </row>
    <row r="109" spans="1:12" ht="19.149999999999999" customHeight="1">
      <c r="A109" s="36"/>
      <c r="B109" s="906"/>
      <c r="C109" s="962"/>
      <c r="D109" s="810" t="s">
        <v>440</v>
      </c>
      <c r="E109" s="810"/>
      <c r="F109" s="175">
        <v>0</v>
      </c>
      <c r="G109" s="340">
        <v>0</v>
      </c>
      <c r="H109" s="340">
        <v>0</v>
      </c>
      <c r="I109" s="340">
        <v>0</v>
      </c>
      <c r="J109" s="340">
        <v>0</v>
      </c>
      <c r="K109" s="36"/>
      <c r="L109" s="36"/>
    </row>
    <row r="110" spans="1:12" ht="19.149999999999999" customHeight="1">
      <c r="A110" s="36"/>
      <c r="B110" s="907"/>
      <c r="C110" s="963"/>
      <c r="D110" s="960" t="s">
        <v>1069</v>
      </c>
      <c r="E110" s="960"/>
      <c r="F110" s="25">
        <v>0.2</v>
      </c>
      <c r="G110" s="393">
        <v>0.2</v>
      </c>
      <c r="H110" s="393">
        <v>0.2</v>
      </c>
      <c r="I110" s="393">
        <v>0.2</v>
      </c>
      <c r="J110" s="393">
        <v>0.2</v>
      </c>
      <c r="K110" s="36"/>
      <c r="L110" s="36"/>
    </row>
    <row r="111" spans="1:12" ht="19.149999999999999" customHeight="1">
      <c r="A111" s="36"/>
      <c r="B111" s="566" t="s">
        <v>1370</v>
      </c>
      <c r="C111" s="567"/>
      <c r="D111" s="960" t="s">
        <v>1069</v>
      </c>
      <c r="E111" s="960"/>
      <c r="F111" s="25">
        <v>0.4</v>
      </c>
      <c r="G111" s="393">
        <v>1.4</v>
      </c>
      <c r="H111" s="393">
        <v>3.3</v>
      </c>
      <c r="I111" s="393">
        <v>4</v>
      </c>
      <c r="J111" s="393">
        <v>4.0999999999999996</v>
      </c>
      <c r="K111" s="36"/>
      <c r="L111" s="36"/>
    </row>
    <row r="112" spans="1:12" ht="20.149999999999999" customHeight="1">
      <c r="A112" s="36"/>
      <c r="B112" s="845" t="s">
        <v>371</v>
      </c>
      <c r="C112" s="845"/>
      <c r="D112" s="845"/>
      <c r="E112" s="845"/>
      <c r="F112" s="845"/>
      <c r="G112" s="845"/>
      <c r="H112" s="845"/>
      <c r="I112" s="845"/>
      <c r="J112" s="845"/>
      <c r="K112" s="36"/>
      <c r="L112" s="36"/>
    </row>
    <row r="113" spans="1:12" ht="24" customHeight="1">
      <c r="A113" s="36"/>
      <c r="B113" s="822" t="s">
        <v>1338</v>
      </c>
      <c r="C113" s="822"/>
      <c r="D113" s="822"/>
      <c r="E113" s="822"/>
      <c r="F113" s="822"/>
      <c r="G113" s="822"/>
      <c r="H113" s="822"/>
      <c r="I113" s="822"/>
      <c r="J113" s="822"/>
      <c r="K113" s="36"/>
      <c r="L113" s="36"/>
    </row>
    <row r="114" spans="1:12" ht="19.149999999999999" customHeight="1">
      <c r="A114" s="36"/>
      <c r="B114" s="36"/>
      <c r="C114" s="36"/>
      <c r="D114" s="36"/>
      <c r="E114" s="36"/>
      <c r="F114" s="31"/>
      <c r="G114" s="31"/>
      <c r="H114" s="31"/>
      <c r="I114" s="31"/>
      <c r="J114" s="31"/>
      <c r="K114" s="36"/>
      <c r="L114" s="36"/>
    </row>
    <row r="115" spans="1:12" ht="19.149999999999999" customHeight="1">
      <c r="A115" s="36"/>
      <c r="B115" s="36"/>
      <c r="C115" s="36"/>
      <c r="D115" s="36"/>
      <c r="E115" s="36"/>
      <c r="F115" s="36"/>
      <c r="G115" s="36"/>
      <c r="H115" s="36"/>
      <c r="I115" s="36"/>
      <c r="J115" s="36"/>
      <c r="K115" s="36"/>
      <c r="L115" s="36"/>
    </row>
    <row r="116" spans="1:12" ht="19.149999999999999" customHeight="1">
      <c r="A116" s="36"/>
      <c r="B116" s="34"/>
      <c r="C116" s="825" t="s">
        <v>118</v>
      </c>
      <c r="D116" s="825"/>
      <c r="E116" s="824"/>
      <c r="F116" s="823" t="s">
        <v>119</v>
      </c>
      <c r="G116" s="825"/>
      <c r="H116" s="824"/>
      <c r="I116" s="823" t="s">
        <v>120</v>
      </c>
      <c r="J116" s="825"/>
      <c r="K116" s="825"/>
      <c r="L116" s="27"/>
    </row>
    <row r="117" spans="1:12" ht="19.149999999999999" customHeight="1">
      <c r="A117" s="36"/>
      <c r="B117" s="286" t="s">
        <v>1376</v>
      </c>
      <c r="C117" s="563" t="s">
        <v>1055</v>
      </c>
      <c r="D117" s="563" t="s">
        <v>1070</v>
      </c>
      <c r="E117" s="564" t="s">
        <v>263</v>
      </c>
      <c r="F117" s="565" t="s">
        <v>1055</v>
      </c>
      <c r="G117" s="563" t="s">
        <v>1070</v>
      </c>
      <c r="H117" s="564" t="s">
        <v>263</v>
      </c>
      <c r="I117" s="565" t="s">
        <v>1055</v>
      </c>
      <c r="J117" s="563" t="s">
        <v>1070</v>
      </c>
      <c r="K117" s="563" t="s">
        <v>263</v>
      </c>
      <c r="L117" s="31"/>
    </row>
    <row r="118" spans="1:12" ht="19.149999999999999" customHeight="1">
      <c r="A118" s="36"/>
      <c r="B118" s="55" t="s">
        <v>48</v>
      </c>
      <c r="C118" s="547">
        <v>0.2</v>
      </c>
      <c r="D118" s="547">
        <v>0</v>
      </c>
      <c r="E118" s="200">
        <v>0.2</v>
      </c>
      <c r="F118" s="157">
        <v>0.1</v>
      </c>
      <c r="G118" s="338">
        <v>0</v>
      </c>
      <c r="H118" s="549">
        <v>0.1</v>
      </c>
      <c r="I118" s="157">
        <v>0.2</v>
      </c>
      <c r="J118" s="338">
        <v>0</v>
      </c>
      <c r="K118" s="338">
        <v>0.2</v>
      </c>
      <c r="L118" s="31"/>
    </row>
    <row r="119" spans="1:12" ht="19.149999999999999" customHeight="1">
      <c r="A119" s="36"/>
      <c r="B119" s="57" t="s">
        <v>53</v>
      </c>
      <c r="C119" s="548">
        <v>0.1</v>
      </c>
      <c r="D119" s="548">
        <v>0</v>
      </c>
      <c r="E119" s="201">
        <v>0.1</v>
      </c>
      <c r="F119" s="158">
        <v>0.1</v>
      </c>
      <c r="G119" s="339">
        <v>0</v>
      </c>
      <c r="H119" s="550">
        <v>0.1</v>
      </c>
      <c r="I119" s="158">
        <v>0.1</v>
      </c>
      <c r="J119" s="339">
        <v>0</v>
      </c>
      <c r="K119" s="339">
        <v>0.1</v>
      </c>
      <c r="L119" s="31"/>
    </row>
    <row r="120" spans="1:12" ht="19.149999999999999" customHeight="1">
      <c r="A120" s="36"/>
      <c r="B120" s="57" t="s">
        <v>54</v>
      </c>
      <c r="C120" s="548">
        <v>1.4</v>
      </c>
      <c r="D120" s="548">
        <v>11</v>
      </c>
      <c r="E120" s="201">
        <v>12.4</v>
      </c>
      <c r="F120" s="158">
        <v>1.4</v>
      </c>
      <c r="G120" s="339">
        <v>10.6</v>
      </c>
      <c r="H120" s="550">
        <v>12</v>
      </c>
      <c r="I120" s="158">
        <v>1.4</v>
      </c>
      <c r="J120" s="339">
        <v>10.3</v>
      </c>
      <c r="K120" s="339">
        <v>11.7</v>
      </c>
      <c r="L120" s="31"/>
    </row>
    <row r="121" spans="1:12" ht="19.149999999999999" customHeight="1">
      <c r="A121" s="36"/>
      <c r="B121" s="57" t="s">
        <v>56</v>
      </c>
      <c r="C121" s="548">
        <v>0.8</v>
      </c>
      <c r="D121" s="548">
        <v>3.1</v>
      </c>
      <c r="E121" s="201">
        <v>3.9</v>
      </c>
      <c r="F121" s="158">
        <v>1.2</v>
      </c>
      <c r="G121" s="339">
        <v>2.4</v>
      </c>
      <c r="H121" s="550">
        <v>3.6</v>
      </c>
      <c r="I121" s="158">
        <v>1.6</v>
      </c>
      <c r="J121" s="339">
        <v>0</v>
      </c>
      <c r="K121" s="339">
        <v>1.6</v>
      </c>
      <c r="L121" s="31"/>
    </row>
    <row r="122" spans="1:12" ht="19.149999999999999" customHeight="1">
      <c r="A122" s="36"/>
      <c r="B122" s="57" t="s">
        <v>189</v>
      </c>
      <c r="C122" s="548">
        <v>3.1</v>
      </c>
      <c r="D122" s="548">
        <v>0</v>
      </c>
      <c r="E122" s="201">
        <v>3.2</v>
      </c>
      <c r="F122" s="158">
        <v>3.2</v>
      </c>
      <c r="G122" s="339">
        <v>0</v>
      </c>
      <c r="H122" s="550">
        <v>3.2</v>
      </c>
      <c r="I122" s="158">
        <v>3.2</v>
      </c>
      <c r="J122" s="339">
        <v>0</v>
      </c>
      <c r="K122" s="339">
        <v>3.2</v>
      </c>
      <c r="L122" s="31"/>
    </row>
    <row r="123" spans="1:12" ht="19.149999999999999" customHeight="1">
      <c r="A123" s="36"/>
      <c r="B123" s="57" t="s">
        <v>60</v>
      </c>
      <c r="C123" s="339">
        <v>0.1</v>
      </c>
      <c r="D123" s="339">
        <v>0.1</v>
      </c>
      <c r="E123" s="125">
        <v>0.2</v>
      </c>
      <c r="F123" s="158">
        <v>0.1</v>
      </c>
      <c r="G123" s="339">
        <v>0.1</v>
      </c>
      <c r="H123" s="550">
        <v>0.2</v>
      </c>
      <c r="I123" s="158">
        <v>0.1</v>
      </c>
      <c r="J123" s="339">
        <v>0.1</v>
      </c>
      <c r="K123" s="339">
        <v>0.2</v>
      </c>
      <c r="L123" s="31"/>
    </row>
    <row r="124" spans="1:12" ht="19.149999999999999" customHeight="1">
      <c r="A124" s="36"/>
      <c r="B124" s="57" t="s">
        <v>1234</v>
      </c>
      <c r="C124" s="339">
        <v>0.1</v>
      </c>
      <c r="D124" s="339">
        <v>0</v>
      </c>
      <c r="E124" s="125">
        <v>0.1</v>
      </c>
      <c r="F124" s="158">
        <v>0</v>
      </c>
      <c r="G124" s="339">
        <v>0</v>
      </c>
      <c r="H124" s="550">
        <v>0</v>
      </c>
      <c r="I124" s="158">
        <v>0</v>
      </c>
      <c r="J124" s="339">
        <v>0</v>
      </c>
      <c r="K124" s="339">
        <v>0</v>
      </c>
      <c r="L124" s="31"/>
    </row>
    <row r="125" spans="1:12" ht="19.149999999999999" customHeight="1">
      <c r="A125" s="36"/>
      <c r="B125" s="61" t="s">
        <v>1235</v>
      </c>
      <c r="C125" s="340">
        <v>0.3</v>
      </c>
      <c r="D125" s="340">
        <v>0.1</v>
      </c>
      <c r="E125" s="127">
        <v>0.4</v>
      </c>
      <c r="F125" s="159">
        <v>1.2</v>
      </c>
      <c r="G125" s="340">
        <v>0.2</v>
      </c>
      <c r="H125" s="551">
        <v>1.4</v>
      </c>
      <c r="I125" s="159">
        <v>2.9</v>
      </c>
      <c r="J125" s="340">
        <v>0.4</v>
      </c>
      <c r="K125" s="340">
        <v>3.3</v>
      </c>
      <c r="L125" s="31"/>
    </row>
    <row r="126" spans="1:12" ht="19.149999999999999" customHeight="1">
      <c r="A126" s="36"/>
      <c r="B126" s="76" t="s">
        <v>263</v>
      </c>
      <c r="C126" s="393">
        <v>6.2</v>
      </c>
      <c r="D126" s="393">
        <v>14.4</v>
      </c>
      <c r="E126" s="25">
        <v>20.5</v>
      </c>
      <c r="F126" s="393">
        <v>7.4</v>
      </c>
      <c r="G126" s="393">
        <v>13.3</v>
      </c>
      <c r="H126" s="393">
        <v>20.7</v>
      </c>
      <c r="I126" s="393">
        <v>9.4</v>
      </c>
      <c r="J126" s="393">
        <v>10.9</v>
      </c>
      <c r="K126" s="393">
        <v>20.3</v>
      </c>
      <c r="L126" s="36"/>
    </row>
    <row r="127" spans="1:12" ht="20.149999999999999" customHeight="1">
      <c r="A127" s="36"/>
      <c r="B127" s="845" t="s">
        <v>371</v>
      </c>
      <c r="C127" s="845"/>
      <c r="D127" s="845"/>
      <c r="E127" s="845"/>
      <c r="F127" s="845"/>
      <c r="G127" s="845"/>
      <c r="H127" s="845"/>
      <c r="I127" s="845"/>
      <c r="J127" s="845"/>
      <c r="K127" s="47"/>
      <c r="L127" s="36"/>
    </row>
    <row r="128" spans="1:12" ht="45.75" customHeight="1">
      <c r="A128" s="36"/>
      <c r="B128" s="822" t="s">
        <v>1071</v>
      </c>
      <c r="C128" s="822"/>
      <c r="D128" s="822"/>
      <c r="E128" s="822"/>
      <c r="F128" s="822"/>
      <c r="G128" s="822"/>
      <c r="H128" s="822"/>
      <c r="I128" s="822"/>
      <c r="J128" s="822"/>
      <c r="K128" s="31"/>
      <c r="L128" s="36"/>
    </row>
    <row r="129" spans="1:12" ht="19.149999999999999" customHeight="1">
      <c r="A129" s="36"/>
      <c r="B129" s="36"/>
      <c r="C129" s="36"/>
      <c r="D129" s="36"/>
      <c r="E129" s="36"/>
      <c r="F129" s="36"/>
      <c r="G129" s="36"/>
      <c r="H129" s="36"/>
      <c r="I129" s="36"/>
      <c r="J129" s="36"/>
      <c r="K129" s="36"/>
      <c r="L129" s="36"/>
    </row>
    <row r="130" spans="1:12" ht="19.149999999999999" customHeight="1">
      <c r="A130" s="36"/>
      <c r="B130" s="36"/>
      <c r="C130" s="36"/>
      <c r="D130" s="36"/>
      <c r="E130" s="36"/>
      <c r="F130" s="36"/>
      <c r="G130" s="36"/>
      <c r="H130" s="36"/>
      <c r="I130" s="36"/>
      <c r="J130" s="36"/>
      <c r="K130" s="36"/>
      <c r="L130" s="36"/>
    </row>
    <row r="131" spans="1:12" ht="42.65" customHeight="1">
      <c r="A131" s="36"/>
      <c r="B131" s="382" t="s">
        <v>1375</v>
      </c>
      <c r="C131" s="328" t="s">
        <v>1014</v>
      </c>
      <c r="D131" s="328" t="s">
        <v>1064</v>
      </c>
      <c r="E131" s="328" t="s">
        <v>1012</v>
      </c>
      <c r="F131" s="328" t="s">
        <v>1065</v>
      </c>
      <c r="G131" s="328" t="s">
        <v>1015</v>
      </c>
      <c r="H131" s="328" t="s">
        <v>1066</v>
      </c>
      <c r="I131" s="328" t="s">
        <v>1072</v>
      </c>
      <c r="J131" s="36"/>
      <c r="K131" s="36"/>
      <c r="L131" s="36"/>
    </row>
    <row r="132" spans="1:12" ht="19.149999999999999" customHeight="1">
      <c r="A132" s="36"/>
      <c r="B132" s="55" t="s">
        <v>48</v>
      </c>
      <c r="C132" s="547">
        <v>0</v>
      </c>
      <c r="D132" s="547">
        <v>0</v>
      </c>
      <c r="E132" s="547">
        <v>0</v>
      </c>
      <c r="F132" s="547">
        <v>0</v>
      </c>
      <c r="G132" s="547">
        <v>0</v>
      </c>
      <c r="H132" s="547">
        <v>0.2</v>
      </c>
      <c r="I132" s="195">
        <v>0.2</v>
      </c>
      <c r="K132" s="36"/>
      <c r="L132" s="36"/>
    </row>
    <row r="133" spans="1:12" ht="19.149999999999999" customHeight="1">
      <c r="A133" s="36"/>
      <c r="B133" s="57" t="s">
        <v>53</v>
      </c>
      <c r="C133" s="548">
        <v>0</v>
      </c>
      <c r="D133" s="548">
        <v>0</v>
      </c>
      <c r="E133" s="548">
        <v>0</v>
      </c>
      <c r="F133" s="548">
        <v>0</v>
      </c>
      <c r="G133" s="548">
        <v>0.1</v>
      </c>
      <c r="H133" s="548">
        <v>0</v>
      </c>
      <c r="I133" s="196">
        <v>0.1</v>
      </c>
      <c r="J133" s="36"/>
      <c r="K133" s="36"/>
      <c r="L133" s="36"/>
    </row>
    <row r="134" spans="1:12" ht="19.149999999999999" customHeight="1">
      <c r="A134" s="36"/>
      <c r="B134" s="57" t="s">
        <v>97</v>
      </c>
      <c r="C134" s="548">
        <v>0.1</v>
      </c>
      <c r="D134" s="548">
        <v>0</v>
      </c>
      <c r="E134" s="548">
        <v>0.1</v>
      </c>
      <c r="F134" s="548">
        <v>0</v>
      </c>
      <c r="G134" s="548">
        <v>0.1</v>
      </c>
      <c r="H134" s="548">
        <v>0</v>
      </c>
      <c r="I134" s="196">
        <v>0.4</v>
      </c>
      <c r="J134" s="36"/>
      <c r="K134" s="36"/>
      <c r="L134" s="36"/>
    </row>
    <row r="135" spans="1:12" ht="19.149999999999999" customHeight="1">
      <c r="A135" s="36"/>
      <c r="B135" s="57" t="s">
        <v>54</v>
      </c>
      <c r="C135" s="548">
        <v>11</v>
      </c>
      <c r="D135" s="548">
        <v>0.1</v>
      </c>
      <c r="E135" s="548">
        <v>1.2</v>
      </c>
      <c r="F135" s="548">
        <v>0</v>
      </c>
      <c r="G135" s="548">
        <v>0.1</v>
      </c>
      <c r="H135" s="548">
        <v>0</v>
      </c>
      <c r="I135" s="196">
        <v>12.4</v>
      </c>
      <c r="J135" s="36"/>
      <c r="K135" s="36"/>
      <c r="L135" s="36"/>
    </row>
    <row r="136" spans="1:12" ht="19.149999999999999" customHeight="1">
      <c r="A136" s="36"/>
      <c r="B136" s="57" t="s">
        <v>56</v>
      </c>
      <c r="C136" s="548">
        <v>3.1</v>
      </c>
      <c r="D136" s="548">
        <v>0.1</v>
      </c>
      <c r="E136" s="548">
        <v>0.6</v>
      </c>
      <c r="F136" s="548">
        <v>0</v>
      </c>
      <c r="G136" s="548">
        <v>0</v>
      </c>
      <c r="H136" s="548">
        <v>0</v>
      </c>
      <c r="I136" s="196">
        <v>3.9</v>
      </c>
      <c r="J136" s="36"/>
      <c r="K136" s="36"/>
      <c r="L136" s="36"/>
    </row>
    <row r="137" spans="1:12" ht="19.149999999999999" customHeight="1">
      <c r="A137" s="36"/>
      <c r="B137" s="57" t="s">
        <v>189</v>
      </c>
      <c r="C137" s="548">
        <v>0</v>
      </c>
      <c r="D137" s="548">
        <v>0</v>
      </c>
      <c r="E137" s="548">
        <v>1.6</v>
      </c>
      <c r="F137" s="548">
        <v>0</v>
      </c>
      <c r="G137" s="548">
        <v>1.4</v>
      </c>
      <c r="H137" s="548">
        <v>0.1</v>
      </c>
      <c r="I137" s="196">
        <v>3.2</v>
      </c>
      <c r="J137" s="36"/>
      <c r="K137" s="36"/>
      <c r="L137" s="36"/>
    </row>
    <row r="138" spans="1:12" ht="19.149999999999999" customHeight="1">
      <c r="A138" s="36"/>
      <c r="B138" s="57" t="s">
        <v>60</v>
      </c>
      <c r="C138" s="339">
        <v>0.1</v>
      </c>
      <c r="D138" s="339">
        <v>0</v>
      </c>
      <c r="E138" s="339">
        <v>0.1</v>
      </c>
      <c r="F138" s="339">
        <v>0</v>
      </c>
      <c r="G138" s="339">
        <v>0</v>
      </c>
      <c r="H138" s="339">
        <v>0</v>
      </c>
      <c r="I138" s="173">
        <v>0.2</v>
      </c>
      <c r="J138" s="36"/>
      <c r="K138" s="36"/>
      <c r="L138" s="36"/>
    </row>
    <row r="139" spans="1:12" ht="19.149999999999999" customHeight="1">
      <c r="A139" s="36"/>
      <c r="B139" s="61" t="s">
        <v>1073</v>
      </c>
      <c r="C139" s="340">
        <v>0</v>
      </c>
      <c r="D139" s="340">
        <v>0</v>
      </c>
      <c r="E139" s="340">
        <v>0</v>
      </c>
      <c r="F139" s="340">
        <v>0</v>
      </c>
      <c r="G139" s="340">
        <v>0</v>
      </c>
      <c r="H139" s="340">
        <v>0</v>
      </c>
      <c r="I139" s="197">
        <v>0.1</v>
      </c>
      <c r="J139" s="36"/>
      <c r="K139" s="36"/>
      <c r="L139" s="36"/>
    </row>
    <row r="140" spans="1:12" ht="19.149999999999999" customHeight="1">
      <c r="A140" s="36"/>
      <c r="B140" s="76" t="s">
        <v>263</v>
      </c>
      <c r="C140" s="393">
        <v>14.4</v>
      </c>
      <c r="D140" s="393">
        <f>SUM(D132:D139)</f>
        <v>0.2</v>
      </c>
      <c r="E140" s="393">
        <f>SUM(E132:E139)</f>
        <v>3.6</v>
      </c>
      <c r="F140" s="393">
        <v>0.1</v>
      </c>
      <c r="G140" s="393">
        <v>1.8</v>
      </c>
      <c r="H140" s="393">
        <v>0.4</v>
      </c>
      <c r="I140" s="25">
        <v>20.5</v>
      </c>
      <c r="J140" s="36"/>
      <c r="K140" s="36"/>
      <c r="L140" s="36"/>
    </row>
    <row r="141" spans="1:12" ht="20.149999999999999" customHeight="1">
      <c r="A141" s="36"/>
      <c r="B141" s="845" t="s">
        <v>371</v>
      </c>
      <c r="C141" s="845"/>
      <c r="D141" s="845"/>
      <c r="E141" s="845"/>
      <c r="F141" s="845"/>
      <c r="G141" s="845"/>
      <c r="H141" s="845"/>
      <c r="I141" s="845"/>
      <c r="J141" s="1041"/>
      <c r="K141" s="36"/>
      <c r="L141" s="36"/>
    </row>
    <row r="142" spans="1:12" ht="19.149999999999999" customHeight="1">
      <c r="A142" s="36"/>
      <c r="B142" s="36"/>
      <c r="C142" s="36"/>
      <c r="D142" s="36"/>
      <c r="E142" s="36"/>
      <c r="F142" s="36"/>
      <c r="G142" s="36"/>
      <c r="H142" s="36"/>
      <c r="I142" s="36"/>
      <c r="J142" s="36"/>
      <c r="K142" s="36"/>
      <c r="L142" s="36"/>
    </row>
    <row r="143" spans="1:12" ht="19.149999999999999" customHeight="1">
      <c r="A143" s="36"/>
      <c r="B143" s="36"/>
      <c r="C143" s="36"/>
      <c r="D143" s="36"/>
      <c r="E143" s="36"/>
      <c r="F143" s="36"/>
      <c r="G143" s="36"/>
      <c r="H143" s="36"/>
      <c r="I143" s="36"/>
      <c r="J143" s="36"/>
      <c r="K143" s="36"/>
      <c r="L143" s="36"/>
    </row>
    <row r="144" spans="1:12" ht="19.149999999999999" customHeight="1">
      <c r="A144" s="36"/>
      <c r="B144" s="380" t="s">
        <v>1074</v>
      </c>
      <c r="C144" s="380"/>
      <c r="D144" s="380"/>
      <c r="E144" s="380"/>
      <c r="F144" s="380"/>
      <c r="G144" s="380"/>
      <c r="H144" s="380"/>
      <c r="I144" s="36"/>
      <c r="J144" s="36"/>
      <c r="K144" s="36"/>
      <c r="L144" s="36"/>
    </row>
    <row r="145" spans="1:13" ht="19.149999999999999" customHeight="1">
      <c r="A145" s="36"/>
      <c r="B145" s="31"/>
      <c r="C145" s="31"/>
      <c r="D145" s="31"/>
      <c r="E145" s="31"/>
      <c r="F145" s="31"/>
      <c r="G145" s="36"/>
      <c r="H145" s="36"/>
      <c r="I145" s="36"/>
      <c r="J145" s="36"/>
      <c r="K145" s="36"/>
      <c r="L145" s="36"/>
    </row>
    <row r="146" spans="1:13" ht="19.149999999999999" customHeight="1">
      <c r="A146" s="36"/>
      <c r="B146" s="31"/>
      <c r="C146" s="31"/>
      <c r="D146" s="31"/>
      <c r="E146" s="31"/>
      <c r="F146" s="31"/>
      <c r="G146" s="36"/>
      <c r="H146" s="36"/>
      <c r="I146" s="36"/>
      <c r="J146" s="36"/>
      <c r="K146" s="36"/>
      <c r="L146" s="36"/>
    </row>
    <row r="147" spans="1:13" ht="19.149999999999999" customHeight="1">
      <c r="A147" s="36"/>
      <c r="B147" s="286" t="s">
        <v>1374</v>
      </c>
      <c r="C147" s="292" t="s">
        <v>118</v>
      </c>
      <c r="D147" s="292" t="s">
        <v>119</v>
      </c>
      <c r="E147" s="292" t="s">
        <v>120</v>
      </c>
      <c r="F147" s="292" t="s">
        <v>121</v>
      </c>
      <c r="G147" s="36"/>
      <c r="H147" s="36"/>
      <c r="I147" s="36"/>
      <c r="J147" s="36"/>
      <c r="K147" s="36"/>
      <c r="L147" s="36"/>
    </row>
    <row r="148" spans="1:13" ht="19.149999999999999" customHeight="1">
      <c r="A148" s="36"/>
      <c r="B148" s="55" t="s">
        <v>48</v>
      </c>
      <c r="C148" s="171">
        <v>0</v>
      </c>
      <c r="D148" s="338">
        <v>0.1</v>
      </c>
      <c r="E148" s="338">
        <v>0</v>
      </c>
      <c r="F148" s="338">
        <v>0</v>
      </c>
      <c r="G148" s="36"/>
      <c r="H148" s="36"/>
      <c r="I148" s="36"/>
      <c r="J148" s="36"/>
      <c r="K148" s="36"/>
      <c r="L148" s="36"/>
    </row>
    <row r="149" spans="1:13" ht="19.149999999999999" customHeight="1">
      <c r="A149" s="36"/>
      <c r="B149" s="57" t="s">
        <v>1236</v>
      </c>
      <c r="C149" s="173">
        <v>0.6</v>
      </c>
      <c r="D149" s="339">
        <v>0.5</v>
      </c>
      <c r="E149" s="339">
        <v>0.4</v>
      </c>
      <c r="F149" s="339">
        <v>0.4</v>
      </c>
      <c r="G149" s="36"/>
      <c r="H149" s="36"/>
      <c r="I149" s="36"/>
      <c r="J149" s="36"/>
      <c r="K149" s="36"/>
      <c r="L149" s="36"/>
    </row>
    <row r="150" spans="1:13" ht="19.149999999999999" customHeight="1">
      <c r="A150" s="36"/>
      <c r="B150" s="57" t="s">
        <v>97</v>
      </c>
      <c r="C150" s="173">
        <v>24</v>
      </c>
      <c r="D150" s="339">
        <v>23</v>
      </c>
      <c r="E150" s="339">
        <v>20</v>
      </c>
      <c r="F150" s="339">
        <v>20.3</v>
      </c>
      <c r="G150" s="36"/>
      <c r="H150" s="36"/>
      <c r="I150" s="36"/>
      <c r="J150" s="36"/>
      <c r="K150" s="36"/>
      <c r="L150" s="36"/>
    </row>
    <row r="151" spans="1:13" ht="19.149999999999999" customHeight="1">
      <c r="A151" s="36"/>
      <c r="B151" s="57" t="s">
        <v>54</v>
      </c>
      <c r="C151" s="173">
        <v>17.3</v>
      </c>
      <c r="D151" s="339">
        <v>16.7</v>
      </c>
      <c r="E151" s="339">
        <v>16.2</v>
      </c>
      <c r="F151" s="339">
        <v>16.8</v>
      </c>
      <c r="G151" s="36"/>
      <c r="H151" s="36"/>
      <c r="I151" s="36"/>
      <c r="J151" s="36"/>
      <c r="K151" s="36"/>
      <c r="L151" s="36"/>
    </row>
    <row r="152" spans="1:13" ht="19.149999999999999" customHeight="1">
      <c r="A152" s="36"/>
      <c r="B152" s="57" t="s">
        <v>56</v>
      </c>
      <c r="C152" s="173">
        <v>10</v>
      </c>
      <c r="D152" s="339">
        <v>6.5</v>
      </c>
      <c r="E152" s="339">
        <v>3.3</v>
      </c>
      <c r="F152" s="339">
        <v>3</v>
      </c>
      <c r="G152" s="36"/>
      <c r="H152" s="36"/>
      <c r="I152" s="36"/>
      <c r="J152" s="36"/>
      <c r="K152" s="36"/>
      <c r="L152" s="36"/>
    </row>
    <row r="153" spans="1:13" ht="19.149999999999999" customHeight="1">
      <c r="A153" s="36"/>
      <c r="B153" s="57" t="s">
        <v>189</v>
      </c>
      <c r="C153" s="173">
        <v>0.7</v>
      </c>
      <c r="D153" s="339">
        <v>0.8</v>
      </c>
      <c r="E153" s="339">
        <v>0.7</v>
      </c>
      <c r="F153" s="339">
        <v>0.8</v>
      </c>
      <c r="G153" s="36"/>
      <c r="H153" s="36"/>
      <c r="I153" s="36"/>
      <c r="J153" s="36"/>
      <c r="K153" s="36"/>
      <c r="L153" s="36"/>
    </row>
    <row r="154" spans="1:13" ht="19.149999999999999" customHeight="1">
      <c r="A154" s="36"/>
      <c r="B154" s="61" t="s">
        <v>60</v>
      </c>
      <c r="C154" s="175">
        <v>0.1</v>
      </c>
      <c r="D154" s="340">
        <v>0.1</v>
      </c>
      <c r="E154" s="340">
        <v>0.1</v>
      </c>
      <c r="F154" s="340">
        <v>0.1</v>
      </c>
      <c r="G154" s="36"/>
      <c r="H154" s="36"/>
      <c r="I154" s="36"/>
      <c r="J154" s="36"/>
      <c r="K154" s="36"/>
      <c r="L154" s="36"/>
    </row>
    <row r="155" spans="1:13" ht="8.15" customHeight="1">
      <c r="A155" s="36"/>
      <c r="B155" s="47"/>
      <c r="C155" s="47"/>
      <c r="D155" s="47"/>
      <c r="E155" s="47"/>
      <c r="F155" s="47"/>
      <c r="G155" s="36"/>
      <c r="H155" s="36"/>
      <c r="I155" s="36"/>
      <c r="J155" s="36"/>
      <c r="K155" s="36"/>
      <c r="L155" s="36"/>
    </row>
    <row r="156" spans="1:13" ht="25.9" customHeight="1">
      <c r="A156" s="36"/>
      <c r="B156" s="822" t="s">
        <v>1075</v>
      </c>
      <c r="C156" s="822"/>
      <c r="D156" s="822"/>
      <c r="E156" s="822"/>
      <c r="F156" s="822"/>
      <c r="G156" s="36"/>
      <c r="H156" s="36"/>
      <c r="I156" s="36"/>
      <c r="J156" s="36"/>
      <c r="K156" s="36"/>
      <c r="L156" s="36"/>
    </row>
    <row r="157" spans="1:13" ht="19.149999999999999" customHeight="1">
      <c r="A157" s="36"/>
      <c r="B157" s="36"/>
      <c r="C157" s="36"/>
      <c r="D157" s="36"/>
      <c r="E157" s="36"/>
      <c r="F157" s="36"/>
      <c r="G157" s="36"/>
      <c r="H157" s="36"/>
      <c r="I157" s="36"/>
      <c r="J157" s="36"/>
      <c r="K157" s="36"/>
      <c r="L157" s="36"/>
    </row>
    <row r="158" spans="1:13" ht="19.149999999999999" customHeight="1">
      <c r="A158" s="36"/>
      <c r="B158" s="36"/>
      <c r="C158" s="36"/>
      <c r="D158" s="36"/>
      <c r="E158" s="36"/>
      <c r="F158" s="36"/>
      <c r="G158" s="36"/>
      <c r="H158" s="36"/>
      <c r="I158" s="36"/>
      <c r="J158" s="36"/>
      <c r="K158" s="36"/>
      <c r="L158" s="36"/>
    </row>
    <row r="159" spans="1:13" ht="19.149999999999999" customHeight="1">
      <c r="A159" s="31"/>
      <c r="B159" s="380" t="s">
        <v>1076</v>
      </c>
      <c r="C159" s="380"/>
      <c r="D159" s="380"/>
      <c r="E159" s="380"/>
      <c r="F159" s="380"/>
      <c r="G159" s="380"/>
      <c r="H159" s="380"/>
      <c r="I159" s="31"/>
      <c r="J159" s="31"/>
      <c r="K159" s="31"/>
      <c r="L159" s="31"/>
      <c r="M159" s="27"/>
    </row>
    <row r="160" spans="1:13" ht="15" customHeight="1">
      <c r="A160" s="31"/>
      <c r="B160" s="31"/>
      <c r="C160" s="31"/>
      <c r="D160" s="31"/>
      <c r="E160" s="31"/>
      <c r="F160" s="31"/>
      <c r="G160" s="31"/>
      <c r="H160" s="31"/>
      <c r="I160" s="31"/>
      <c r="J160" s="31"/>
      <c r="K160" s="31"/>
      <c r="L160" s="31"/>
      <c r="M160" s="27"/>
    </row>
    <row r="161" spans="1:28" ht="15" customHeight="1">
      <c r="A161" s="31"/>
      <c r="B161" s="286" t="s">
        <v>1373</v>
      </c>
      <c r="C161" s="292" t="s">
        <v>118</v>
      </c>
      <c r="D161" s="292" t="s">
        <v>502</v>
      </c>
      <c r="E161" s="31"/>
      <c r="F161" s="31"/>
      <c r="G161" s="31"/>
      <c r="H161" s="31"/>
      <c r="I161" s="31"/>
      <c r="J161" s="31"/>
      <c r="K161" s="31"/>
      <c r="L161" s="31"/>
      <c r="M161" s="27"/>
      <c r="N161" s="27"/>
      <c r="O161" s="27"/>
      <c r="P161" s="27"/>
      <c r="Q161" s="27"/>
      <c r="R161" s="27"/>
      <c r="S161" s="27"/>
      <c r="T161" s="27"/>
      <c r="U161" s="27"/>
      <c r="V161" s="27"/>
      <c r="W161" s="27"/>
      <c r="X161" s="27"/>
      <c r="Y161" s="27"/>
      <c r="Z161" s="27"/>
      <c r="AA161" s="27"/>
      <c r="AB161" s="27"/>
    </row>
    <row r="162" spans="1:28" ht="15.75" customHeight="1">
      <c r="A162" s="31"/>
      <c r="B162" s="55" t="s">
        <v>1025</v>
      </c>
      <c r="C162" s="552">
        <v>11.5</v>
      </c>
      <c r="D162" s="323">
        <f>C162/$C$166</f>
        <v>0.40209790209790208</v>
      </c>
      <c r="E162" s="31"/>
      <c r="F162" s="31"/>
      <c r="G162" s="31"/>
      <c r="H162" s="31"/>
      <c r="I162" s="31"/>
      <c r="J162" s="31"/>
      <c r="K162" s="31"/>
      <c r="L162" s="31"/>
      <c r="M162" s="27"/>
      <c r="N162" s="27"/>
      <c r="O162" s="27"/>
      <c r="P162" s="27"/>
      <c r="Q162" s="27"/>
      <c r="R162" s="27"/>
      <c r="S162" s="27"/>
      <c r="T162" s="27"/>
      <c r="U162" s="27"/>
      <c r="V162" s="27"/>
      <c r="W162" s="27"/>
      <c r="X162" s="27"/>
      <c r="Y162" s="27"/>
      <c r="Z162" s="27"/>
      <c r="AA162" s="27"/>
      <c r="AB162" s="27"/>
    </row>
    <row r="163" spans="1:28" ht="15.75" customHeight="1">
      <c r="A163" s="31"/>
      <c r="B163" s="57" t="s">
        <v>1029</v>
      </c>
      <c r="C163" s="553">
        <v>3</v>
      </c>
      <c r="D163" s="325">
        <f>C163/$C$166</f>
        <v>0.1048951048951049</v>
      </c>
      <c r="E163" s="31"/>
      <c r="F163" s="31"/>
      <c r="G163" s="31"/>
      <c r="H163" s="31"/>
      <c r="I163" s="31"/>
      <c r="J163" s="31"/>
      <c r="K163" s="31"/>
      <c r="L163" s="31"/>
      <c r="M163" s="27"/>
      <c r="N163" s="27"/>
      <c r="O163" s="27"/>
      <c r="P163" s="27"/>
      <c r="Q163" s="27"/>
      <c r="R163" s="27"/>
      <c r="S163" s="27"/>
      <c r="T163" s="27"/>
      <c r="U163" s="27"/>
      <c r="V163" s="27"/>
      <c r="W163" s="27"/>
      <c r="X163" s="27"/>
      <c r="Y163" s="27"/>
      <c r="Z163" s="27"/>
      <c r="AA163" s="27"/>
      <c r="AB163" s="27"/>
    </row>
    <row r="164" spans="1:28" ht="15.75" customHeight="1">
      <c r="A164" s="31"/>
      <c r="B164" s="57" t="s">
        <v>1077</v>
      </c>
      <c r="C164" s="553">
        <v>11.6</v>
      </c>
      <c r="D164" s="325">
        <f>C164/$C$166</f>
        <v>0.40559440559440557</v>
      </c>
      <c r="E164" s="31"/>
      <c r="F164" s="31"/>
      <c r="G164" s="31"/>
      <c r="H164" s="31"/>
      <c r="I164" s="31"/>
      <c r="J164" s="31"/>
      <c r="K164" s="31"/>
      <c r="L164" s="31"/>
      <c r="M164" s="27"/>
      <c r="N164" s="27"/>
      <c r="O164" s="27"/>
      <c r="P164" s="27"/>
      <c r="Q164" s="27"/>
      <c r="R164" s="27"/>
      <c r="S164" s="27"/>
      <c r="T164" s="27"/>
      <c r="U164" s="27"/>
      <c r="V164" s="27"/>
      <c r="W164" s="27"/>
      <c r="X164" s="27"/>
      <c r="Y164" s="27"/>
      <c r="Z164" s="27"/>
      <c r="AA164" s="27"/>
      <c r="AB164" s="27"/>
    </row>
    <row r="165" spans="1:28" ht="15.75" customHeight="1">
      <c r="A165" s="31"/>
      <c r="B165" s="61" t="s">
        <v>1225</v>
      </c>
      <c r="C165" s="554">
        <v>2.5</v>
      </c>
      <c r="D165" s="327">
        <f>C165/$C$166</f>
        <v>8.7412587412587409E-2</v>
      </c>
      <c r="E165" s="31"/>
      <c r="F165" s="31"/>
      <c r="G165" s="31"/>
      <c r="H165" s="31"/>
      <c r="I165" s="31"/>
      <c r="J165" s="31"/>
      <c r="K165" s="31"/>
      <c r="L165" s="31"/>
      <c r="M165" s="27"/>
      <c r="N165" s="27"/>
      <c r="O165" s="27"/>
      <c r="P165" s="27"/>
      <c r="Q165" s="27"/>
      <c r="R165" s="27"/>
      <c r="S165" s="27"/>
      <c r="T165" s="27"/>
      <c r="U165" s="27"/>
      <c r="V165" s="27"/>
      <c r="W165" s="27"/>
      <c r="X165" s="27"/>
      <c r="Y165" s="27"/>
      <c r="Z165" s="27"/>
      <c r="AA165" s="27"/>
      <c r="AB165" s="27"/>
    </row>
    <row r="166" spans="1:28" ht="15.75" customHeight="1">
      <c r="A166" s="31"/>
      <c r="B166" s="76" t="s">
        <v>263</v>
      </c>
      <c r="C166" s="555">
        <v>28.6</v>
      </c>
      <c r="D166" s="78"/>
      <c r="E166" s="31"/>
      <c r="F166" s="31"/>
      <c r="G166" s="31"/>
      <c r="H166" s="31"/>
      <c r="I166" s="31"/>
      <c r="J166" s="31"/>
      <c r="K166" s="31"/>
      <c r="L166" s="31"/>
      <c r="M166" s="27"/>
      <c r="N166" s="27"/>
      <c r="O166" s="27"/>
      <c r="P166" s="27"/>
      <c r="Q166" s="27"/>
      <c r="R166" s="27"/>
      <c r="S166" s="27"/>
      <c r="T166" s="27"/>
      <c r="U166" s="27"/>
      <c r="V166" s="27"/>
      <c r="W166" s="27"/>
      <c r="X166" s="27"/>
      <c r="Y166" s="27"/>
      <c r="Z166" s="27"/>
      <c r="AA166" s="27"/>
      <c r="AB166" s="27"/>
    </row>
    <row r="167" spans="1:28" ht="9.25" customHeight="1">
      <c r="A167" s="31"/>
      <c r="B167" s="47"/>
      <c r="C167" s="47"/>
      <c r="D167" s="47"/>
      <c r="E167" s="31"/>
      <c r="F167" s="31"/>
      <c r="G167" s="31"/>
      <c r="H167" s="31"/>
      <c r="I167" s="31"/>
      <c r="J167" s="31"/>
      <c r="K167" s="31"/>
      <c r="L167" s="31"/>
      <c r="M167" s="27"/>
      <c r="N167" s="27"/>
      <c r="O167" s="27"/>
      <c r="P167" s="27"/>
      <c r="Q167" s="27"/>
      <c r="R167" s="27"/>
      <c r="S167" s="27"/>
      <c r="T167" s="27"/>
      <c r="U167" s="27"/>
      <c r="V167" s="27"/>
      <c r="W167" s="27"/>
      <c r="X167" s="27"/>
      <c r="Y167" s="27"/>
      <c r="Z167" s="27"/>
      <c r="AA167" s="27"/>
      <c r="AB167" s="27"/>
    </row>
    <row r="168" spans="1:28" ht="15.75" customHeight="1">
      <c r="A168" s="31"/>
      <c r="B168" s="822" t="s">
        <v>1078</v>
      </c>
      <c r="C168" s="822"/>
      <c r="D168" s="822"/>
      <c r="E168" s="822"/>
      <c r="F168" s="822"/>
      <c r="G168" s="822"/>
      <c r="H168" s="822"/>
      <c r="I168" s="822"/>
      <c r="J168" s="31"/>
      <c r="K168" s="31"/>
      <c r="L168" s="31"/>
      <c r="M168" s="27"/>
      <c r="N168" s="27"/>
      <c r="O168" s="27"/>
      <c r="P168" s="27"/>
      <c r="Q168" s="27"/>
      <c r="R168" s="27"/>
      <c r="S168" s="27"/>
      <c r="T168" s="27"/>
      <c r="U168" s="27"/>
      <c r="V168" s="27"/>
      <c r="W168" s="27"/>
      <c r="X168" s="27"/>
      <c r="Y168" s="27"/>
      <c r="Z168" s="27"/>
      <c r="AA168" s="27"/>
      <c r="AB168" s="27"/>
    </row>
    <row r="169" spans="1:28" ht="15.75" customHeight="1">
      <c r="A169" s="36"/>
      <c r="B169" s="36"/>
      <c r="C169" s="36"/>
      <c r="D169" s="36"/>
      <c r="E169" s="36"/>
      <c r="F169" s="36"/>
      <c r="G169" s="36"/>
      <c r="H169" s="36"/>
      <c r="I169" s="36"/>
      <c r="J169" s="36"/>
      <c r="K169" s="36"/>
      <c r="L169" s="36"/>
    </row>
    <row r="170" spans="1:28" ht="15.75" customHeight="1">
      <c r="A170" s="36"/>
      <c r="B170" s="36"/>
      <c r="C170" s="36"/>
      <c r="D170" s="36"/>
      <c r="E170" s="36"/>
      <c r="F170" s="36"/>
      <c r="G170" s="36"/>
      <c r="H170" s="36"/>
      <c r="I170" s="36"/>
      <c r="J170" s="36"/>
      <c r="K170" s="36"/>
      <c r="L170" s="36"/>
    </row>
    <row r="171" spans="1:28" ht="15.75" customHeight="1">
      <c r="A171" s="31"/>
      <c r="B171" s="854" t="s">
        <v>1371</v>
      </c>
      <c r="C171" s="854"/>
      <c r="D171" s="286" t="s">
        <v>1079</v>
      </c>
      <c r="E171" s="292" t="s">
        <v>118</v>
      </c>
      <c r="F171" s="292" t="s">
        <v>1372</v>
      </c>
      <c r="G171" s="292" t="s">
        <v>120</v>
      </c>
      <c r="H171" s="292" t="s">
        <v>121</v>
      </c>
      <c r="I171" s="292" t="s">
        <v>122</v>
      </c>
      <c r="J171" s="31"/>
      <c r="K171" s="31"/>
      <c r="L171" s="31"/>
      <c r="M171" s="27"/>
    </row>
    <row r="172" spans="1:28" ht="15.75" customHeight="1">
      <c r="A172" s="31"/>
      <c r="B172" s="55" t="s">
        <v>1080</v>
      </c>
      <c r="C172" s="557"/>
      <c r="D172" s="1042" t="s">
        <v>1389</v>
      </c>
      <c r="E172" s="171">
        <v>2.8</v>
      </c>
      <c r="F172" s="556">
        <v>3.6</v>
      </c>
      <c r="G172" s="338">
        <v>1.8</v>
      </c>
      <c r="H172" s="338">
        <v>4.8</v>
      </c>
      <c r="I172" s="338">
        <v>3.6</v>
      </c>
      <c r="J172" s="31"/>
      <c r="K172" s="31"/>
      <c r="L172" s="31"/>
      <c r="M172" s="27"/>
    </row>
    <row r="173" spans="1:28" ht="15.75" customHeight="1">
      <c r="A173" s="31"/>
      <c r="B173" s="558" t="s">
        <v>1081</v>
      </c>
      <c r="C173" s="540"/>
      <c r="D173" s="1043"/>
      <c r="E173" s="173">
        <v>1.3</v>
      </c>
      <c r="F173" s="339">
        <v>1.8</v>
      </c>
      <c r="G173" s="927" t="s">
        <v>469</v>
      </c>
      <c r="H173" s="927"/>
      <c r="I173" s="927"/>
      <c r="J173" s="31"/>
      <c r="K173" s="31"/>
      <c r="L173" s="31"/>
      <c r="M173" s="27"/>
    </row>
    <row r="174" spans="1:28" ht="15.75" customHeight="1">
      <c r="A174" s="31"/>
      <c r="B174" s="558" t="s">
        <v>1082</v>
      </c>
      <c r="C174" s="540"/>
      <c r="D174" s="1043"/>
      <c r="E174" s="173">
        <v>1.6</v>
      </c>
      <c r="F174" s="396">
        <v>1.8</v>
      </c>
      <c r="G174" s="954"/>
      <c r="H174" s="954"/>
      <c r="I174" s="954"/>
      <c r="J174" s="31"/>
      <c r="K174" s="31"/>
      <c r="L174" s="31"/>
      <c r="M174" s="27"/>
    </row>
    <row r="175" spans="1:28" ht="15.75" customHeight="1">
      <c r="A175" s="31"/>
      <c r="B175" s="57" t="s">
        <v>1226</v>
      </c>
      <c r="C175" s="540"/>
      <c r="D175" s="1043"/>
      <c r="E175" s="173">
        <v>0</v>
      </c>
      <c r="F175" s="339">
        <v>0</v>
      </c>
      <c r="G175" s="339">
        <v>0</v>
      </c>
      <c r="H175" s="339">
        <v>1.6</v>
      </c>
      <c r="I175" s="339">
        <v>1.1000000000000001</v>
      </c>
      <c r="J175" s="31"/>
      <c r="K175" s="31"/>
      <c r="L175" s="31"/>
      <c r="M175" s="27"/>
    </row>
    <row r="176" spans="1:28" ht="15.75" customHeight="1">
      <c r="A176" s="31"/>
      <c r="B176" s="57" t="s">
        <v>1083</v>
      </c>
      <c r="C176" s="540"/>
      <c r="D176" s="1043"/>
      <c r="E176" s="173">
        <v>1.5</v>
      </c>
      <c r="F176" s="339">
        <v>1.6</v>
      </c>
      <c r="G176" s="339">
        <v>1.7</v>
      </c>
      <c r="H176" s="339">
        <v>1</v>
      </c>
      <c r="I176" s="339">
        <v>0.9</v>
      </c>
      <c r="J176" s="31"/>
      <c r="K176" s="31"/>
      <c r="L176" s="31"/>
      <c r="M176" s="27"/>
    </row>
    <row r="177" spans="1:13" ht="15.75" customHeight="1">
      <c r="A177" s="31"/>
      <c r="B177" s="57" t="s">
        <v>1084</v>
      </c>
      <c r="C177" s="540"/>
      <c r="D177" s="1043"/>
      <c r="E177" s="173">
        <v>0.9</v>
      </c>
      <c r="F177" s="396">
        <v>0.8</v>
      </c>
      <c r="G177" s="339">
        <v>0.8</v>
      </c>
      <c r="H177" s="339">
        <v>1.5</v>
      </c>
      <c r="I177" s="339">
        <v>1.9</v>
      </c>
      <c r="J177" s="31"/>
      <c r="K177" s="31"/>
      <c r="L177" s="31"/>
      <c r="M177" s="27"/>
    </row>
    <row r="178" spans="1:13" ht="15.75" customHeight="1">
      <c r="A178" s="31"/>
      <c r="B178" s="57" t="s">
        <v>1085</v>
      </c>
      <c r="C178" s="540"/>
      <c r="D178" s="1043"/>
      <c r="E178" s="279" t="s">
        <v>1086</v>
      </c>
      <c r="F178" s="398" t="s">
        <v>1086</v>
      </c>
      <c r="G178" s="398" t="s">
        <v>1086</v>
      </c>
      <c r="H178" s="398" t="s">
        <v>1086</v>
      </c>
      <c r="I178" s="398" t="s">
        <v>1086</v>
      </c>
      <c r="J178" s="31"/>
      <c r="K178" s="31"/>
      <c r="L178" s="31"/>
      <c r="M178" s="27"/>
    </row>
    <row r="179" spans="1:13" ht="15.75" customHeight="1">
      <c r="A179" s="31"/>
      <c r="B179" s="57" t="s">
        <v>1087</v>
      </c>
      <c r="C179" s="540"/>
      <c r="D179" s="1043"/>
      <c r="E179" s="196">
        <v>0</v>
      </c>
      <c r="F179" s="339">
        <v>0</v>
      </c>
      <c r="G179" s="339">
        <v>0</v>
      </c>
      <c r="H179" s="339">
        <v>0</v>
      </c>
      <c r="I179" s="339">
        <v>0</v>
      </c>
      <c r="J179" s="31"/>
      <c r="K179" s="31"/>
      <c r="L179" s="31"/>
      <c r="M179" s="27"/>
    </row>
    <row r="180" spans="1:13" ht="15.75" customHeight="1">
      <c r="A180" s="31"/>
      <c r="B180" s="57" t="s">
        <v>1088</v>
      </c>
      <c r="C180" s="540"/>
      <c r="D180" s="1043"/>
      <c r="E180" s="196">
        <v>0</v>
      </c>
      <c r="F180" s="339">
        <v>0</v>
      </c>
      <c r="G180" s="339">
        <v>0</v>
      </c>
      <c r="H180" s="339">
        <v>0</v>
      </c>
      <c r="I180" s="339">
        <v>0</v>
      </c>
      <c r="J180" s="31"/>
      <c r="K180" s="31"/>
      <c r="L180" s="31"/>
      <c r="M180" s="27"/>
    </row>
    <row r="181" spans="1:13" ht="15.75" customHeight="1">
      <c r="A181" s="31"/>
      <c r="B181" s="61" t="s">
        <v>1089</v>
      </c>
      <c r="C181" s="559"/>
      <c r="D181" s="1044"/>
      <c r="E181" s="280" t="s">
        <v>1086</v>
      </c>
      <c r="F181" s="399" t="s">
        <v>1086</v>
      </c>
      <c r="G181" s="399" t="s">
        <v>1086</v>
      </c>
      <c r="H181" s="399" t="s">
        <v>1086</v>
      </c>
      <c r="I181" s="399" t="s">
        <v>1086</v>
      </c>
      <c r="J181" s="31"/>
      <c r="K181" s="31"/>
      <c r="L181" s="31"/>
      <c r="M181" s="27"/>
    </row>
    <row r="182" spans="1:13" ht="15.75" customHeight="1">
      <c r="A182" s="31"/>
      <c r="B182" s="92" t="s">
        <v>1090</v>
      </c>
      <c r="C182" s="560"/>
      <c r="D182" s="1045" t="s">
        <v>1419</v>
      </c>
      <c r="E182" s="177">
        <v>0.1</v>
      </c>
      <c r="F182" s="342">
        <v>0.2</v>
      </c>
      <c r="G182" s="342">
        <v>0.3</v>
      </c>
      <c r="H182" s="342">
        <v>0.4</v>
      </c>
      <c r="I182" s="403" t="s">
        <v>1086</v>
      </c>
      <c r="J182" s="31"/>
      <c r="K182" s="31"/>
      <c r="L182" s="31"/>
      <c r="M182" s="27"/>
    </row>
    <row r="183" spans="1:13" ht="15.75" customHeight="1">
      <c r="A183" s="31"/>
      <c r="B183" s="57" t="s">
        <v>1091</v>
      </c>
      <c r="C183" s="540"/>
      <c r="D183" s="1043"/>
      <c r="E183" s="173">
        <v>21.8</v>
      </c>
      <c r="F183" s="339">
        <v>14.5</v>
      </c>
      <c r="G183" s="339">
        <v>35</v>
      </c>
      <c r="H183" s="339">
        <v>37.200000000000003</v>
      </c>
      <c r="I183" s="339">
        <v>40.9</v>
      </c>
      <c r="J183" s="31"/>
      <c r="K183" s="31"/>
      <c r="L183" s="31"/>
      <c r="M183" s="27"/>
    </row>
    <row r="184" spans="1:13" ht="15.75" customHeight="1">
      <c r="A184" s="31"/>
      <c r="B184" s="561" t="s">
        <v>1092</v>
      </c>
      <c r="C184" s="540"/>
      <c r="D184" s="1043"/>
      <c r="E184" s="173">
        <v>9.6</v>
      </c>
      <c r="F184" s="339">
        <v>8.8000000000000007</v>
      </c>
      <c r="G184" s="339">
        <v>21.1</v>
      </c>
      <c r="H184" s="927" t="s">
        <v>469</v>
      </c>
      <c r="I184" s="927"/>
      <c r="J184" s="31"/>
      <c r="K184" s="31"/>
      <c r="L184" s="31"/>
      <c r="M184" s="27"/>
    </row>
    <row r="185" spans="1:13" ht="15.75" customHeight="1">
      <c r="A185" s="31"/>
      <c r="B185" s="561" t="s">
        <v>1093</v>
      </c>
      <c r="C185" s="540"/>
      <c r="D185" s="1043"/>
      <c r="E185" s="173">
        <v>1.1000000000000001</v>
      </c>
      <c r="F185" s="339">
        <v>1.1000000000000001</v>
      </c>
      <c r="G185" s="339">
        <v>1.1000000000000001</v>
      </c>
      <c r="H185" s="926"/>
      <c r="I185" s="926"/>
      <c r="J185" s="31"/>
      <c r="K185" s="31"/>
      <c r="L185" s="31"/>
      <c r="M185" s="27"/>
    </row>
    <row r="186" spans="1:13" ht="15.75" customHeight="1">
      <c r="A186" s="31"/>
      <c r="B186" s="561" t="s">
        <v>1094</v>
      </c>
      <c r="C186" s="540"/>
      <c r="D186" s="1043"/>
      <c r="E186" s="173">
        <v>0.3</v>
      </c>
      <c r="F186" s="339">
        <v>0.3</v>
      </c>
      <c r="G186" s="339">
        <v>0.2</v>
      </c>
      <c r="H186" s="926"/>
      <c r="I186" s="926"/>
      <c r="J186" s="31"/>
      <c r="K186" s="31"/>
      <c r="L186" s="31"/>
      <c r="M186" s="27"/>
    </row>
    <row r="187" spans="1:13" ht="15.75" customHeight="1">
      <c r="A187" s="31"/>
      <c r="B187" s="561" t="s">
        <v>1095</v>
      </c>
      <c r="C187" s="540"/>
      <c r="D187" s="1043"/>
      <c r="E187" s="173">
        <v>10.8</v>
      </c>
      <c r="F187" s="339">
        <v>4.3</v>
      </c>
      <c r="G187" s="339">
        <v>12.5</v>
      </c>
      <c r="H187" s="954"/>
      <c r="I187" s="954"/>
      <c r="J187" s="31"/>
      <c r="K187" s="31"/>
      <c r="L187" s="31"/>
      <c r="M187" s="27"/>
    </row>
    <row r="188" spans="1:13" ht="15.75" customHeight="1">
      <c r="A188" s="31"/>
      <c r="B188" s="57" t="s">
        <v>1227</v>
      </c>
      <c r="C188" s="540"/>
      <c r="D188" s="1043"/>
      <c r="E188" s="279" t="s">
        <v>1005</v>
      </c>
      <c r="F188" s="339">
        <v>1.5</v>
      </c>
      <c r="G188" s="339">
        <v>13.2</v>
      </c>
      <c r="H188" s="339">
        <v>17.2</v>
      </c>
      <c r="I188" s="339">
        <v>18</v>
      </c>
      <c r="J188" s="31"/>
      <c r="K188" s="31"/>
      <c r="L188" s="31"/>
      <c r="M188" s="27"/>
    </row>
    <row r="189" spans="1:13" ht="15.75" customHeight="1">
      <c r="A189" s="31"/>
      <c r="B189" s="57" t="s">
        <v>1096</v>
      </c>
      <c r="C189" s="540"/>
      <c r="D189" s="1043"/>
      <c r="E189" s="279" t="s">
        <v>1086</v>
      </c>
      <c r="F189" s="398" t="s">
        <v>1086</v>
      </c>
      <c r="G189" s="398" t="s">
        <v>1086</v>
      </c>
      <c r="H189" s="398" t="s">
        <v>1086</v>
      </c>
      <c r="I189" s="398" t="s">
        <v>1086</v>
      </c>
      <c r="J189" s="31"/>
      <c r="K189" s="31"/>
      <c r="L189" s="31"/>
      <c r="M189" s="27"/>
    </row>
    <row r="190" spans="1:13" ht="15.75" customHeight="1">
      <c r="A190" s="31"/>
      <c r="B190" s="57" t="s">
        <v>1228</v>
      </c>
      <c r="C190" s="540"/>
      <c r="D190" s="1043"/>
      <c r="E190" s="279" t="s">
        <v>1005</v>
      </c>
      <c r="F190" s="398" t="s">
        <v>1005</v>
      </c>
      <c r="G190" s="398" t="s">
        <v>1005</v>
      </c>
      <c r="H190" s="398" t="s">
        <v>1005</v>
      </c>
      <c r="I190" s="398" t="s">
        <v>1005</v>
      </c>
      <c r="J190" s="31"/>
      <c r="K190" s="31"/>
      <c r="L190" s="31"/>
      <c r="M190" s="27"/>
    </row>
    <row r="191" spans="1:13" ht="15.75" customHeight="1">
      <c r="A191" s="31"/>
      <c r="B191" s="57" t="s">
        <v>1229</v>
      </c>
      <c r="C191" s="540"/>
      <c r="D191" s="1043"/>
      <c r="E191" s="279" t="s">
        <v>1005</v>
      </c>
      <c r="F191" s="398" t="s">
        <v>1005</v>
      </c>
      <c r="G191" s="398" t="s">
        <v>1005</v>
      </c>
      <c r="H191" s="398" t="s">
        <v>1005</v>
      </c>
      <c r="I191" s="398" t="s">
        <v>1005</v>
      </c>
      <c r="J191" s="31"/>
      <c r="K191" s="31"/>
      <c r="L191" s="31"/>
      <c r="M191" s="27"/>
    </row>
    <row r="192" spans="1:13" ht="15.75" customHeight="1">
      <c r="A192" s="31"/>
      <c r="B192" s="61" t="s">
        <v>1230</v>
      </c>
      <c r="C192" s="559"/>
      <c r="D192" s="1044"/>
      <c r="E192" s="175">
        <v>1.4</v>
      </c>
      <c r="F192" s="340">
        <v>1.4</v>
      </c>
      <c r="G192" s="340">
        <v>1.3</v>
      </c>
      <c r="H192" s="340">
        <v>1.3</v>
      </c>
      <c r="I192" s="340">
        <v>1</v>
      </c>
      <c r="J192" s="31"/>
      <c r="K192" s="31"/>
      <c r="L192" s="31"/>
      <c r="M192" s="27"/>
    </row>
    <row r="193" spans="1:13" ht="15.75" customHeight="1">
      <c r="A193" s="31"/>
      <c r="B193" s="76" t="s">
        <v>1097</v>
      </c>
      <c r="C193" s="562"/>
      <c r="D193" s="78" t="s">
        <v>429</v>
      </c>
      <c r="E193" s="25">
        <v>28.6</v>
      </c>
      <c r="F193" s="394">
        <v>23.5</v>
      </c>
      <c r="G193" s="393">
        <v>54.2</v>
      </c>
      <c r="H193" s="393">
        <v>65</v>
      </c>
      <c r="I193" s="393">
        <v>67.400000000000006</v>
      </c>
      <c r="J193" s="31"/>
      <c r="K193" s="31"/>
      <c r="L193" s="31"/>
      <c r="M193" s="27"/>
    </row>
    <row r="194" spans="1:13" ht="20.149999999999999" customHeight="1">
      <c r="A194" s="31"/>
      <c r="B194" s="845" t="s">
        <v>371</v>
      </c>
      <c r="C194" s="845"/>
      <c r="D194" s="845"/>
      <c r="E194" s="845"/>
      <c r="F194" s="845"/>
      <c r="G194" s="845"/>
      <c r="H194" s="845"/>
      <c r="I194" s="845"/>
      <c r="J194" s="1041"/>
      <c r="K194" s="31"/>
      <c r="L194" s="31"/>
      <c r="M194" s="27"/>
    </row>
    <row r="195" spans="1:13" ht="57.65" customHeight="1">
      <c r="A195" s="31"/>
      <c r="B195" s="822" t="s">
        <v>1098</v>
      </c>
      <c r="C195" s="822"/>
      <c r="D195" s="822"/>
      <c r="E195" s="822"/>
      <c r="F195" s="822"/>
      <c r="G195" s="822"/>
      <c r="H195" s="822"/>
      <c r="I195" s="822"/>
      <c r="J195" s="31"/>
      <c r="K195" s="31"/>
      <c r="L195" s="31"/>
      <c r="M195" s="27"/>
    </row>
    <row r="196" spans="1:13" ht="15" customHeight="1">
      <c r="A196" s="36"/>
      <c r="B196" s="31"/>
      <c r="C196" s="31"/>
      <c r="D196" s="31"/>
      <c r="E196" s="31"/>
      <c r="F196" s="31"/>
      <c r="G196" s="31"/>
      <c r="H196" s="31"/>
      <c r="I196" s="31"/>
      <c r="J196" s="31"/>
      <c r="K196" s="31"/>
      <c r="L196" s="31"/>
    </row>
    <row r="197" spans="1:13" ht="15.75" hidden="1" customHeight="1"/>
    <row r="198" spans="1:13" ht="26.65" hidden="1" customHeight="1"/>
    <row r="199" spans="1:13"/>
    <row r="200" spans="1:13"/>
    <row r="201" spans="1:13"/>
    <row r="202" spans="1:13"/>
    <row r="203" spans="1:13"/>
    <row r="204" spans="1:13"/>
    <row r="205" spans="1:13"/>
    <row r="206" spans="1:13"/>
    <row r="207" spans="1:13"/>
  </sheetData>
  <sheetProtection algorithmName="SHA-512" hashValue="+gMvd8aE4CVbbnXqpccPMajLF8gmHbuXePEWTxbleL+6+ke5j7v5wjgyuPshUaqRSjjWccrTSLE05EqEhfC2Cw==" saltValue="GiZq8s6UpbrSJ9rbVCSOnQ==" spinCount="100000" sheet="1" objects="1" scenarios="1"/>
  <mergeCells count="87">
    <mergeCell ref="B195:I195"/>
    <mergeCell ref="B194:J194"/>
    <mergeCell ref="G173:I174"/>
    <mergeCell ref="B171:C171"/>
    <mergeCell ref="D172:D181"/>
    <mergeCell ref="D182:D192"/>
    <mergeCell ref="H184:I187"/>
    <mergeCell ref="B168:I168"/>
    <mergeCell ref="D111:E111"/>
    <mergeCell ref="B128:J128"/>
    <mergeCell ref="B141:J141"/>
    <mergeCell ref="B156:F156"/>
    <mergeCell ref="F116:H116"/>
    <mergeCell ref="B113:J113"/>
    <mergeCell ref="B112:J112"/>
    <mergeCell ref="I116:K116"/>
    <mergeCell ref="B127:J127"/>
    <mergeCell ref="D110:E110"/>
    <mergeCell ref="D109:E109"/>
    <mergeCell ref="D108:E108"/>
    <mergeCell ref="D107:E107"/>
    <mergeCell ref="C116:E116"/>
    <mergeCell ref="D98:E98"/>
    <mergeCell ref="C95:C102"/>
    <mergeCell ref="B59:E59"/>
    <mergeCell ref="D97:E97"/>
    <mergeCell ref="D96:E96"/>
    <mergeCell ref="D95:E95"/>
    <mergeCell ref="D99:E99"/>
    <mergeCell ref="D100:E100"/>
    <mergeCell ref="D101:E101"/>
    <mergeCell ref="D102:E102"/>
    <mergeCell ref="B95:B110"/>
    <mergeCell ref="C103:C110"/>
    <mergeCell ref="D106:E106"/>
    <mergeCell ref="D105:E105"/>
    <mergeCell ref="D104:E104"/>
    <mergeCell ref="D103:E103"/>
    <mergeCell ref="D88:E88"/>
    <mergeCell ref="D89:E89"/>
    <mergeCell ref="D90:E90"/>
    <mergeCell ref="C87:C94"/>
    <mergeCell ref="B87:B94"/>
    <mergeCell ref="D94:E94"/>
    <mergeCell ref="D93:E93"/>
    <mergeCell ref="D92:E92"/>
    <mergeCell ref="D91:E91"/>
    <mergeCell ref="D86:E86"/>
    <mergeCell ref="D85:E85"/>
    <mergeCell ref="D84:E84"/>
    <mergeCell ref="D83:E83"/>
    <mergeCell ref="D87:E87"/>
    <mergeCell ref="D74:E74"/>
    <mergeCell ref="C71:C78"/>
    <mergeCell ref="B48:E48"/>
    <mergeCell ref="D73:E73"/>
    <mergeCell ref="D72:E72"/>
    <mergeCell ref="D71:E71"/>
    <mergeCell ref="D75:E75"/>
    <mergeCell ref="D76:E76"/>
    <mergeCell ref="D77:E77"/>
    <mergeCell ref="D78:E78"/>
    <mergeCell ref="B71:B86"/>
    <mergeCell ref="C79:C86"/>
    <mergeCell ref="D82:E82"/>
    <mergeCell ref="D81:E81"/>
    <mergeCell ref="D80:E80"/>
    <mergeCell ref="D79:E79"/>
    <mergeCell ref="B35:H35"/>
    <mergeCell ref="D63:E63"/>
    <mergeCell ref="D64:E64"/>
    <mergeCell ref="D65:E65"/>
    <mergeCell ref="D66:E66"/>
    <mergeCell ref="C63:C70"/>
    <mergeCell ref="B63:B70"/>
    <mergeCell ref="D70:E70"/>
    <mergeCell ref="D69:E69"/>
    <mergeCell ref="D68:E68"/>
    <mergeCell ref="D67:E67"/>
    <mergeCell ref="F30:H30"/>
    <mergeCell ref="C30:E30"/>
    <mergeCell ref="B8:G8"/>
    <mergeCell ref="B5:G5"/>
    <mergeCell ref="B12:G12"/>
    <mergeCell ref="B27:G27"/>
    <mergeCell ref="E20:G21"/>
    <mergeCell ref="G23:G25"/>
  </mergeCells>
  <pageMargins left="0.75" right="0.75" top="1" bottom="1" header="0.5" footer="0.5"/>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8" tint="0.79998168889431442"/>
  </sheetPr>
  <dimension ref="A1:M108"/>
  <sheetViews>
    <sheetView showGridLines="0" showRuler="0" workbookViewId="0"/>
  </sheetViews>
  <sheetFormatPr defaultColWidth="0" defaultRowHeight="12.5" zeroHeight="1"/>
  <cols>
    <col min="1" max="1" width="4.81640625" style="28" customWidth="1"/>
    <col min="2" max="2" width="81.1796875" style="28" customWidth="1"/>
    <col min="3" max="7" width="21.7265625" style="28" customWidth="1"/>
    <col min="8" max="8" width="21.26953125" style="28" customWidth="1"/>
    <col min="9" max="10" width="13.7265625" style="28" customWidth="1"/>
    <col min="11" max="13" width="0" style="28" hidden="1" customWidth="1"/>
    <col min="14" max="28" width="13.7265625" style="28" hidden="1" customWidth="1"/>
    <col min="29" max="16384" width="13.7265625" style="28" hidden="1"/>
  </cols>
  <sheetData>
    <row r="1" spans="1:13" ht="15" customHeight="1">
      <c r="A1" s="31"/>
      <c r="B1" s="31"/>
      <c r="C1" s="31"/>
      <c r="D1" s="31"/>
      <c r="E1" s="31"/>
      <c r="F1" s="31"/>
      <c r="G1" s="31"/>
      <c r="H1" s="31"/>
      <c r="I1" s="31"/>
      <c r="J1" s="31"/>
      <c r="K1" s="27"/>
      <c r="L1" s="27"/>
      <c r="M1" s="27"/>
    </row>
    <row r="2" spans="1:13" ht="74.150000000000006" customHeight="1">
      <c r="A2" s="36"/>
      <c r="B2" s="31"/>
      <c r="C2" s="36"/>
      <c r="D2" s="36"/>
      <c r="E2" s="36"/>
      <c r="F2" s="36"/>
      <c r="G2" s="36"/>
      <c r="H2" s="151"/>
      <c r="I2" s="41" t="s">
        <v>1</v>
      </c>
      <c r="J2" s="36"/>
      <c r="K2" s="30"/>
      <c r="L2" s="30"/>
    </row>
    <row r="3" spans="1:13" ht="15" customHeight="1">
      <c r="A3" s="36"/>
      <c r="B3" s="36"/>
      <c r="C3" s="36"/>
      <c r="D3" s="36"/>
      <c r="E3" s="36"/>
      <c r="F3" s="36"/>
      <c r="G3" s="36"/>
      <c r="H3" s="36"/>
      <c r="I3" s="36"/>
      <c r="J3" s="36"/>
    </row>
    <row r="4" spans="1:13" ht="15" customHeight="1">
      <c r="A4" s="36"/>
      <c r="B4" s="36"/>
      <c r="C4" s="36"/>
      <c r="D4" s="36"/>
      <c r="E4" s="36"/>
      <c r="F4" s="36"/>
      <c r="G4" s="36"/>
      <c r="H4" s="36"/>
      <c r="I4" s="36"/>
      <c r="J4" s="36"/>
    </row>
    <row r="5" spans="1:13" ht="27.65" customHeight="1">
      <c r="A5" s="36"/>
      <c r="B5" s="779" t="s">
        <v>1099</v>
      </c>
      <c r="C5" s="779"/>
      <c r="D5" s="779"/>
      <c r="E5" s="779"/>
      <c r="F5" s="779"/>
      <c r="G5" s="779"/>
      <c r="H5" s="31"/>
      <c r="I5" s="36"/>
      <c r="J5" s="36"/>
    </row>
    <row r="6" spans="1:13" ht="15" customHeight="1">
      <c r="A6" s="36"/>
      <c r="B6" s="290"/>
      <c r="C6" s="290"/>
      <c r="D6" s="290"/>
      <c r="E6" s="290"/>
      <c r="F6" s="290"/>
      <c r="G6" s="290"/>
      <c r="H6" s="31"/>
      <c r="I6" s="36"/>
      <c r="J6" s="36"/>
    </row>
    <row r="7" spans="1:13" ht="15" customHeight="1">
      <c r="A7" s="36"/>
      <c r="B7" s="417"/>
      <c r="C7" s="417"/>
      <c r="D7" s="417"/>
      <c r="E7" s="417"/>
      <c r="F7" s="417"/>
      <c r="G7" s="417"/>
      <c r="H7" s="31"/>
      <c r="I7" s="36"/>
      <c r="J7" s="36"/>
    </row>
    <row r="8" spans="1:13" ht="40.9" customHeight="1">
      <c r="A8" s="36"/>
      <c r="B8" s="964" t="s">
        <v>1211</v>
      </c>
      <c r="C8" s="965"/>
      <c r="D8" s="965"/>
      <c r="E8" s="965"/>
      <c r="F8" s="965"/>
      <c r="G8" s="966"/>
      <c r="H8" s="122"/>
      <c r="I8" s="36"/>
      <c r="J8" s="36"/>
    </row>
    <row r="9" spans="1:13" ht="15" customHeight="1">
      <c r="A9" s="36"/>
      <c r="B9" s="369"/>
      <c r="C9" s="369"/>
      <c r="D9" s="369"/>
      <c r="E9" s="369"/>
      <c r="F9" s="369"/>
      <c r="G9" s="369"/>
      <c r="H9" s="31"/>
      <c r="I9" s="36"/>
      <c r="J9" s="36"/>
    </row>
    <row r="10" spans="1:13" ht="19.149999999999999" customHeight="1">
      <c r="A10" s="36"/>
      <c r="B10" s="380" t="s">
        <v>1050</v>
      </c>
      <c r="C10" s="380"/>
      <c r="D10" s="380"/>
      <c r="E10" s="380"/>
      <c r="F10" s="380"/>
      <c r="G10" s="380"/>
      <c r="H10" s="380"/>
      <c r="I10" s="36"/>
      <c r="J10" s="36"/>
    </row>
    <row r="11" spans="1:13" ht="15" customHeight="1">
      <c r="A11" s="36"/>
      <c r="B11" s="417"/>
      <c r="C11" s="417"/>
      <c r="D11" s="417"/>
      <c r="E11" s="417"/>
      <c r="F11" s="417"/>
      <c r="G11" s="417"/>
      <c r="H11" s="31"/>
      <c r="I11" s="36"/>
      <c r="J11" s="36"/>
    </row>
    <row r="12" spans="1:13" ht="82.5" customHeight="1">
      <c r="A12" s="36"/>
      <c r="B12" s="900" t="s">
        <v>1213</v>
      </c>
      <c r="C12" s="855"/>
      <c r="D12" s="855"/>
      <c r="E12" s="855"/>
      <c r="F12" s="855"/>
      <c r="G12" s="901"/>
      <c r="H12" s="122"/>
      <c r="I12" s="36"/>
      <c r="J12" s="36"/>
    </row>
    <row r="13" spans="1:13" ht="15" customHeight="1">
      <c r="A13" s="36"/>
      <c r="B13" s="369"/>
      <c r="C13" s="369"/>
      <c r="D13" s="369"/>
      <c r="E13" s="369"/>
      <c r="F13" s="369"/>
      <c r="G13" s="369"/>
      <c r="H13" s="36"/>
      <c r="I13" s="36"/>
      <c r="J13" s="36"/>
    </row>
    <row r="14" spans="1:13" ht="15.75" customHeight="1">
      <c r="A14" s="36"/>
      <c r="B14" s="36"/>
      <c r="C14" s="36"/>
      <c r="D14" s="36"/>
      <c r="E14" s="36"/>
      <c r="F14" s="36"/>
      <c r="G14" s="36"/>
      <c r="H14" s="36"/>
      <c r="I14" s="36"/>
      <c r="J14" s="36"/>
    </row>
    <row r="15" spans="1:13" ht="15.75" customHeight="1">
      <c r="A15" s="31"/>
      <c r="B15" s="286" t="s">
        <v>1387</v>
      </c>
      <c r="C15" s="292" t="s">
        <v>118</v>
      </c>
      <c r="D15" s="292" t="s">
        <v>119</v>
      </c>
      <c r="E15" s="292" t="s">
        <v>120</v>
      </c>
      <c r="F15" s="292" t="s">
        <v>121</v>
      </c>
      <c r="G15" s="292" t="s">
        <v>122</v>
      </c>
      <c r="H15" s="31"/>
      <c r="I15" s="31"/>
      <c r="J15" s="31"/>
      <c r="K15" s="27"/>
      <c r="L15" s="27"/>
      <c r="M15" s="27"/>
    </row>
    <row r="16" spans="1:13" ht="15.75" customHeight="1">
      <c r="A16" s="31"/>
      <c r="B16" s="55" t="s">
        <v>1214</v>
      </c>
      <c r="C16" s="190">
        <v>5.9</v>
      </c>
      <c r="D16" s="80">
        <v>6.3</v>
      </c>
      <c r="E16" s="80">
        <v>6.6</v>
      </c>
      <c r="F16" s="80">
        <v>6.8</v>
      </c>
      <c r="G16" s="80">
        <v>6.6</v>
      </c>
      <c r="H16" s="31"/>
      <c r="I16" s="31"/>
      <c r="J16" s="31"/>
      <c r="K16" s="27"/>
      <c r="L16" s="27"/>
      <c r="M16" s="27"/>
    </row>
    <row r="17" spans="1:13" ht="15.75" customHeight="1">
      <c r="A17" s="31"/>
      <c r="B17" s="57" t="s">
        <v>1051</v>
      </c>
      <c r="C17" s="191">
        <v>14.3</v>
      </c>
      <c r="D17" s="82">
        <v>13.1</v>
      </c>
      <c r="E17" s="82">
        <v>10.5</v>
      </c>
      <c r="F17" s="82">
        <v>10.9</v>
      </c>
      <c r="G17" s="82">
        <v>11.3</v>
      </c>
      <c r="H17" s="31"/>
      <c r="I17" s="31"/>
      <c r="J17" s="31"/>
      <c r="K17" s="27"/>
      <c r="L17" s="27"/>
      <c r="M17" s="27"/>
    </row>
    <row r="18" spans="1:13" ht="15.75" customHeight="1">
      <c r="A18" s="31"/>
      <c r="B18" s="57" t="s">
        <v>1052</v>
      </c>
      <c r="C18" s="191">
        <v>14.4</v>
      </c>
      <c r="D18" s="82">
        <v>17.100000000000001</v>
      </c>
      <c r="E18" s="82">
        <v>17.5</v>
      </c>
      <c r="F18" s="82">
        <v>19.100000000000001</v>
      </c>
      <c r="G18" s="82">
        <v>20.100000000000001</v>
      </c>
      <c r="H18" s="31"/>
      <c r="I18" s="31"/>
      <c r="J18" s="31"/>
      <c r="K18" s="27"/>
      <c r="L18" s="27"/>
      <c r="M18" s="27"/>
    </row>
    <row r="19" spans="1:13" ht="15.75" customHeight="1">
      <c r="A19" s="31"/>
      <c r="B19" s="57" t="s">
        <v>1215</v>
      </c>
      <c r="C19" s="191">
        <f>C16+C17</f>
        <v>20.200000000000003</v>
      </c>
      <c r="D19" s="82">
        <v>19.3</v>
      </c>
      <c r="E19" s="82">
        <v>17</v>
      </c>
      <c r="F19" s="82">
        <v>17.7</v>
      </c>
      <c r="G19" s="82">
        <v>17.899999999999999</v>
      </c>
      <c r="H19" s="31"/>
      <c r="I19" s="31"/>
      <c r="J19" s="31"/>
      <c r="K19" s="27"/>
      <c r="L19" s="27"/>
      <c r="M19" s="27"/>
    </row>
    <row r="20" spans="1:13" ht="15.75" customHeight="1">
      <c r="A20" s="36"/>
      <c r="B20" s="57" t="s">
        <v>1216</v>
      </c>
      <c r="C20" s="191">
        <v>0</v>
      </c>
      <c r="D20" s="82">
        <v>0</v>
      </c>
      <c r="E20" s="861" t="s">
        <v>469</v>
      </c>
      <c r="F20" s="861"/>
      <c r="G20" s="861"/>
      <c r="H20" s="36"/>
      <c r="I20" s="36"/>
      <c r="J20" s="36"/>
    </row>
    <row r="21" spans="1:13" ht="15.75" customHeight="1">
      <c r="A21" s="36"/>
      <c r="B21" s="57" t="s">
        <v>1053</v>
      </c>
      <c r="C21" s="191">
        <f>C19-C20</f>
        <v>20.200000000000003</v>
      </c>
      <c r="D21" s="82">
        <v>19.3</v>
      </c>
      <c r="E21" s="1046"/>
      <c r="F21" s="1046"/>
      <c r="G21" s="1046"/>
      <c r="H21" s="36"/>
      <c r="I21" s="36"/>
      <c r="J21" s="36"/>
    </row>
    <row r="22" spans="1:13" ht="15.75" customHeight="1">
      <c r="A22" s="31"/>
      <c r="B22" s="57" t="s">
        <v>1100</v>
      </c>
      <c r="C22" s="191">
        <f>E96</f>
        <v>28.5</v>
      </c>
      <c r="D22" s="82">
        <v>21.6</v>
      </c>
      <c r="E22" s="82">
        <v>40.1</v>
      </c>
      <c r="F22" s="82">
        <v>45</v>
      </c>
      <c r="G22" s="82">
        <v>47.3</v>
      </c>
      <c r="H22" s="31"/>
      <c r="I22" s="31"/>
      <c r="J22" s="31"/>
      <c r="K22" s="27"/>
      <c r="L22" s="27"/>
      <c r="M22" s="27"/>
    </row>
    <row r="23" spans="1:13" ht="15.75" customHeight="1">
      <c r="A23" s="36"/>
      <c r="B23" s="57" t="s">
        <v>1217</v>
      </c>
      <c r="C23" s="143">
        <v>5</v>
      </c>
      <c r="D23" s="116">
        <v>5</v>
      </c>
      <c r="E23" s="401">
        <v>4.9000000000000004</v>
      </c>
      <c r="F23" s="401">
        <v>5.3</v>
      </c>
      <c r="G23" s="927" t="s">
        <v>469</v>
      </c>
      <c r="H23" s="36"/>
      <c r="I23" s="36"/>
      <c r="J23" s="36"/>
    </row>
    <row r="24" spans="1:13" ht="16.75" customHeight="1">
      <c r="A24" s="31"/>
      <c r="B24" s="57" t="s">
        <v>1101</v>
      </c>
      <c r="C24" s="187">
        <v>0.85</v>
      </c>
      <c r="D24" s="325">
        <v>0.79</v>
      </c>
      <c r="E24" s="325">
        <v>0.75</v>
      </c>
      <c r="F24" s="325">
        <v>0.77</v>
      </c>
      <c r="G24" s="926"/>
      <c r="H24" s="31"/>
      <c r="I24" s="31"/>
      <c r="J24" s="31"/>
      <c r="K24" s="27"/>
      <c r="L24" s="27"/>
      <c r="M24" s="27"/>
    </row>
    <row r="25" spans="1:13" ht="15.75" customHeight="1">
      <c r="A25" s="31"/>
      <c r="B25" s="71" t="s">
        <v>1218</v>
      </c>
      <c r="C25" s="570">
        <v>26</v>
      </c>
      <c r="D25" s="571">
        <v>24.7</v>
      </c>
      <c r="E25" s="571">
        <v>20.8</v>
      </c>
      <c r="F25" s="571">
        <v>20.6</v>
      </c>
      <c r="G25" s="925"/>
      <c r="H25" s="31"/>
      <c r="I25" s="31"/>
      <c r="J25" s="31"/>
      <c r="K25" s="27"/>
      <c r="L25" s="27"/>
      <c r="M25" s="27"/>
    </row>
    <row r="26" spans="1:13" ht="8.15" customHeight="1">
      <c r="A26" s="31"/>
      <c r="B26" s="47"/>
      <c r="C26" s="47"/>
      <c r="D26" s="47"/>
      <c r="E26" s="47"/>
      <c r="F26" s="47"/>
      <c r="G26" s="47"/>
      <c r="H26" s="31"/>
      <c r="I26" s="31"/>
      <c r="J26" s="31"/>
      <c r="K26" s="27"/>
      <c r="L26" s="27"/>
      <c r="M26" s="27"/>
    </row>
    <row r="27" spans="1:13" ht="56.65" customHeight="1">
      <c r="A27" s="36"/>
      <c r="B27" s="822" t="s">
        <v>1409</v>
      </c>
      <c r="C27" s="822"/>
      <c r="D27" s="822"/>
      <c r="E27" s="822"/>
      <c r="F27" s="822"/>
      <c r="G27" s="822"/>
      <c r="H27" s="36"/>
      <c r="I27" s="36"/>
      <c r="J27" s="36"/>
    </row>
    <row r="28" spans="1:13" ht="15.75" customHeight="1">
      <c r="A28" s="36"/>
      <c r="B28" s="36"/>
      <c r="C28" s="528"/>
      <c r="D28" s="528"/>
      <c r="E28" s="528"/>
      <c r="F28" s="528"/>
      <c r="G28" s="528"/>
      <c r="H28" s="528"/>
      <c r="I28" s="36"/>
      <c r="J28" s="36"/>
    </row>
    <row r="29" spans="1:13" ht="15.75" customHeight="1">
      <c r="A29" s="36"/>
      <c r="B29" s="36"/>
      <c r="C29" s="528"/>
      <c r="D29" s="528"/>
      <c r="E29" s="528"/>
      <c r="F29" s="528"/>
      <c r="G29" s="528"/>
      <c r="H29" s="528"/>
      <c r="I29" s="36"/>
      <c r="J29" s="36"/>
    </row>
    <row r="30" spans="1:13" ht="15.75" customHeight="1">
      <c r="A30" s="36"/>
      <c r="B30" s="66"/>
      <c r="C30" s="825" t="s">
        <v>118</v>
      </c>
      <c r="D30" s="825"/>
      <c r="E30" s="825"/>
      <c r="F30" s="825" t="s">
        <v>119</v>
      </c>
      <c r="G30" s="825"/>
      <c r="H30" s="825"/>
      <c r="I30" s="36"/>
      <c r="J30" s="36"/>
    </row>
    <row r="31" spans="1:13" ht="29.15" customHeight="1">
      <c r="A31" s="31"/>
      <c r="B31" s="382" t="s">
        <v>1386</v>
      </c>
      <c r="C31" s="328" t="s">
        <v>1055</v>
      </c>
      <c r="D31" s="328" t="s">
        <v>1056</v>
      </c>
      <c r="E31" s="463" t="s">
        <v>1057</v>
      </c>
      <c r="F31" s="328" t="s">
        <v>1055</v>
      </c>
      <c r="G31" s="328" t="s">
        <v>1056</v>
      </c>
      <c r="H31" s="328" t="s">
        <v>1057</v>
      </c>
      <c r="I31" s="36"/>
      <c r="J31" s="36"/>
    </row>
    <row r="32" spans="1:13" ht="15.75" customHeight="1">
      <c r="A32" s="31"/>
      <c r="B32" s="55" t="s">
        <v>1058</v>
      </c>
      <c r="C32" s="377">
        <v>1.7</v>
      </c>
      <c r="D32" s="115">
        <v>11</v>
      </c>
      <c r="E32" s="572">
        <v>12.7</v>
      </c>
      <c r="F32" s="377">
        <v>1.6</v>
      </c>
      <c r="G32" s="377">
        <v>10.6</v>
      </c>
      <c r="H32" s="377">
        <v>12.2</v>
      </c>
      <c r="I32" s="36"/>
      <c r="J32" s="36"/>
    </row>
    <row r="33" spans="1:13" ht="15.75" customHeight="1">
      <c r="A33" s="31"/>
      <c r="B33" s="61" t="s">
        <v>1059</v>
      </c>
      <c r="C33" s="90">
        <v>4.2</v>
      </c>
      <c r="D33" s="90">
        <v>3.2</v>
      </c>
      <c r="E33" s="573">
        <v>7.5</v>
      </c>
      <c r="F33" s="90">
        <v>4.7</v>
      </c>
      <c r="G33" s="90">
        <v>2.5</v>
      </c>
      <c r="H33" s="90">
        <v>7.2</v>
      </c>
      <c r="I33" s="36"/>
      <c r="J33" s="36"/>
    </row>
    <row r="34" spans="1:13" ht="15.75" customHeight="1">
      <c r="A34" s="31"/>
      <c r="B34" s="76" t="s">
        <v>1060</v>
      </c>
      <c r="C34" s="393">
        <v>5.9</v>
      </c>
      <c r="D34" s="393">
        <v>14.3</v>
      </c>
      <c r="E34" s="574">
        <v>20.2</v>
      </c>
      <c r="F34" s="402">
        <f>F32+F33</f>
        <v>6.3000000000000007</v>
      </c>
      <c r="G34" s="402">
        <f>G32+G33</f>
        <v>13.1</v>
      </c>
      <c r="H34" s="402">
        <v>19.3</v>
      </c>
      <c r="I34" s="36"/>
      <c r="J34" s="36"/>
    </row>
    <row r="35" spans="1:13" ht="20.149999999999999" customHeight="1">
      <c r="A35" s="31"/>
      <c r="B35" s="845" t="s">
        <v>371</v>
      </c>
      <c r="C35" s="845"/>
      <c r="D35" s="845"/>
      <c r="E35" s="845"/>
      <c r="F35" s="47"/>
      <c r="G35" s="47"/>
      <c r="H35" s="47"/>
      <c r="I35" s="36"/>
      <c r="J35" s="36"/>
    </row>
    <row r="36" spans="1:13" ht="14.15" customHeight="1">
      <c r="A36" s="31"/>
      <c r="B36" s="822" t="s">
        <v>1061</v>
      </c>
      <c r="C36" s="822"/>
      <c r="D36" s="822"/>
      <c r="E36" s="822"/>
      <c r="F36" s="826"/>
      <c r="G36" s="826"/>
      <c r="H36" s="826"/>
      <c r="I36" s="36"/>
      <c r="J36" s="36"/>
    </row>
    <row r="37" spans="1:13" ht="15" customHeight="1">
      <c r="A37" s="36"/>
      <c r="B37" s="36"/>
      <c r="C37" s="36"/>
      <c r="D37" s="36"/>
      <c r="E37" s="36"/>
      <c r="F37" s="36"/>
      <c r="G37" s="36"/>
      <c r="H37" s="36"/>
      <c r="I37" s="36"/>
      <c r="J37" s="36"/>
    </row>
    <row r="38" spans="1:13" ht="15" customHeight="1">
      <c r="A38" s="31"/>
      <c r="B38" s="31"/>
      <c r="C38" s="31"/>
      <c r="D38" s="31"/>
      <c r="E38" s="31"/>
      <c r="F38" s="31"/>
      <c r="G38" s="31"/>
      <c r="H38" s="31"/>
      <c r="I38" s="31"/>
      <c r="J38" s="31"/>
      <c r="K38" s="27"/>
      <c r="L38" s="27"/>
      <c r="M38" s="27"/>
    </row>
    <row r="39" spans="1:13" ht="15.75" customHeight="1" thickBot="1">
      <c r="A39" s="31"/>
      <c r="B39" s="286" t="s">
        <v>1385</v>
      </c>
      <c r="C39" s="292" t="s">
        <v>118</v>
      </c>
      <c r="D39" s="292" t="s">
        <v>119</v>
      </c>
      <c r="E39" s="292" t="s">
        <v>120</v>
      </c>
      <c r="F39" s="292" t="s">
        <v>121</v>
      </c>
      <c r="G39" s="292" t="s">
        <v>122</v>
      </c>
      <c r="H39" s="31"/>
      <c r="I39" s="31"/>
      <c r="J39" s="31"/>
      <c r="K39" s="27"/>
      <c r="L39" s="27"/>
      <c r="M39" s="27"/>
    </row>
    <row r="40" spans="1:13" ht="15.75" customHeight="1">
      <c r="A40" s="31"/>
      <c r="B40" s="55" t="s">
        <v>1014</v>
      </c>
      <c r="C40" s="171">
        <v>14.3</v>
      </c>
      <c r="D40" s="338">
        <v>13.1</v>
      </c>
      <c r="E40" s="338">
        <v>10.5</v>
      </c>
      <c r="F40" s="338">
        <v>10.9</v>
      </c>
      <c r="G40" s="338">
        <v>11.3</v>
      </c>
      <c r="H40" s="31"/>
      <c r="I40" s="31"/>
      <c r="J40" s="31"/>
      <c r="K40" s="27"/>
      <c r="L40" s="27"/>
      <c r="M40" s="27"/>
    </row>
    <row r="41" spans="1:13" ht="15.75" customHeight="1">
      <c r="A41" s="31"/>
      <c r="B41" s="57" t="s">
        <v>1064</v>
      </c>
      <c r="C41" s="173">
        <v>0.2</v>
      </c>
      <c r="D41" s="339">
        <v>0.3</v>
      </c>
      <c r="E41" s="339">
        <v>0.8</v>
      </c>
      <c r="F41" s="339">
        <v>0.7</v>
      </c>
      <c r="G41" s="339">
        <v>0.4</v>
      </c>
      <c r="H41" s="31"/>
      <c r="I41" s="31"/>
      <c r="J41" s="31"/>
      <c r="K41" s="27"/>
      <c r="L41" s="27"/>
      <c r="M41" s="27"/>
    </row>
    <row r="42" spans="1:13" ht="15.75" customHeight="1">
      <c r="A42" s="31"/>
      <c r="B42" s="57" t="s">
        <v>1012</v>
      </c>
      <c r="C42" s="173">
        <v>3.5</v>
      </c>
      <c r="D42" s="339">
        <v>3.9</v>
      </c>
      <c r="E42" s="339">
        <v>3.9</v>
      </c>
      <c r="F42" s="339">
        <v>4.5999999999999996</v>
      </c>
      <c r="G42" s="339">
        <v>4.5999999999999996</v>
      </c>
      <c r="H42" s="31"/>
      <c r="I42" s="31"/>
      <c r="J42" s="31"/>
      <c r="K42" s="27"/>
      <c r="L42" s="27"/>
      <c r="M42" s="27"/>
    </row>
    <row r="43" spans="1:13" ht="15.75" customHeight="1">
      <c r="A43" s="31"/>
      <c r="B43" s="544" t="s">
        <v>1026</v>
      </c>
      <c r="C43" s="173">
        <v>1.7</v>
      </c>
      <c r="D43" s="339">
        <v>1.8</v>
      </c>
      <c r="E43" s="339">
        <v>1.9</v>
      </c>
      <c r="F43" s="339">
        <v>2.5</v>
      </c>
      <c r="G43" s="339">
        <v>0</v>
      </c>
      <c r="H43" s="31"/>
      <c r="I43" s="31"/>
      <c r="J43" s="31"/>
      <c r="K43" s="27"/>
      <c r="L43" s="27"/>
      <c r="M43" s="27"/>
    </row>
    <row r="44" spans="1:13" ht="15.75" customHeight="1">
      <c r="A44" s="31"/>
      <c r="B44" s="544" t="s">
        <v>1027</v>
      </c>
      <c r="C44" s="173">
        <v>1.8</v>
      </c>
      <c r="D44" s="339">
        <v>2.1</v>
      </c>
      <c r="E44" s="339">
        <v>2</v>
      </c>
      <c r="F44" s="339">
        <v>2.1</v>
      </c>
      <c r="G44" s="339">
        <v>0</v>
      </c>
      <c r="H44" s="31"/>
      <c r="I44" s="31"/>
      <c r="J44" s="31"/>
      <c r="K44" s="27"/>
      <c r="L44" s="27"/>
      <c r="M44" s="27"/>
    </row>
    <row r="45" spans="1:13" ht="15.75" customHeight="1">
      <c r="A45" s="31"/>
      <c r="B45" s="57" t="s">
        <v>1065</v>
      </c>
      <c r="C45" s="173">
        <v>0.1</v>
      </c>
      <c r="D45" s="339">
        <v>0</v>
      </c>
      <c r="E45" s="339">
        <v>0</v>
      </c>
      <c r="F45" s="339">
        <v>0</v>
      </c>
      <c r="G45" s="339">
        <v>0</v>
      </c>
      <c r="H45" s="31"/>
      <c r="I45" s="31"/>
      <c r="J45" s="31"/>
      <c r="K45" s="27"/>
      <c r="L45" s="27"/>
      <c r="M45" s="27"/>
    </row>
    <row r="46" spans="1:13" ht="15.75" customHeight="1">
      <c r="A46" s="31"/>
      <c r="B46" s="57" t="s">
        <v>1015</v>
      </c>
      <c r="C46" s="173">
        <v>1.6</v>
      </c>
      <c r="D46" s="339">
        <v>1.6</v>
      </c>
      <c r="E46" s="339">
        <v>1.5</v>
      </c>
      <c r="F46" s="339">
        <v>1.2</v>
      </c>
      <c r="G46" s="339">
        <v>1.2</v>
      </c>
      <c r="H46" s="31"/>
      <c r="I46" s="31"/>
      <c r="J46" s="31"/>
      <c r="K46" s="27"/>
      <c r="L46" s="27"/>
      <c r="M46" s="27"/>
    </row>
    <row r="47" spans="1:13" ht="15.75" customHeight="1">
      <c r="A47" s="31"/>
      <c r="B47" s="61" t="s">
        <v>1066</v>
      </c>
      <c r="C47" s="175">
        <v>0.4</v>
      </c>
      <c r="D47" s="340">
        <v>0.3</v>
      </c>
      <c r="E47" s="340">
        <v>0.3</v>
      </c>
      <c r="F47" s="340">
        <v>0.3</v>
      </c>
      <c r="G47" s="340">
        <v>0.3</v>
      </c>
      <c r="H47" s="31"/>
      <c r="I47" s="31"/>
      <c r="J47" s="31"/>
      <c r="K47" s="27"/>
      <c r="L47" s="27"/>
      <c r="M47" s="27"/>
    </row>
    <row r="48" spans="1:13" ht="15.75" customHeight="1">
      <c r="A48" s="31"/>
      <c r="B48" s="76" t="s">
        <v>263</v>
      </c>
      <c r="C48" s="25">
        <v>20.2</v>
      </c>
      <c r="D48" s="393">
        <v>19.3</v>
      </c>
      <c r="E48" s="393">
        <v>17</v>
      </c>
      <c r="F48" s="393">
        <v>17.7</v>
      </c>
      <c r="G48" s="393">
        <v>17.899999999999999</v>
      </c>
      <c r="H48" s="31"/>
      <c r="I48" s="31"/>
      <c r="J48" s="31"/>
      <c r="K48" s="27"/>
      <c r="L48" s="27"/>
      <c r="M48" s="27"/>
    </row>
    <row r="49" spans="1:13" ht="20.149999999999999" customHeight="1">
      <c r="A49" s="31"/>
      <c r="B49" s="845" t="s">
        <v>371</v>
      </c>
      <c r="C49" s="845"/>
      <c r="D49" s="845"/>
      <c r="E49" s="845"/>
      <c r="F49" s="47"/>
      <c r="G49" s="47"/>
      <c r="H49" s="31"/>
      <c r="I49" s="31"/>
      <c r="J49" s="31"/>
      <c r="K49" s="27"/>
      <c r="L49" s="27"/>
      <c r="M49" s="27"/>
    </row>
    <row r="50" spans="1:13" ht="15" customHeight="1">
      <c r="A50" s="36"/>
      <c r="B50" s="36"/>
      <c r="C50" s="36"/>
      <c r="D50" s="36"/>
      <c r="E50" s="36"/>
      <c r="F50" s="36"/>
      <c r="G50" s="36"/>
      <c r="H50" s="36"/>
      <c r="I50" s="36"/>
      <c r="J50" s="36"/>
    </row>
    <row r="51" spans="1:13" ht="15" customHeight="1">
      <c r="A51" s="31"/>
      <c r="B51" s="31"/>
      <c r="C51" s="31"/>
      <c r="D51" s="31"/>
      <c r="E51" s="31"/>
      <c r="F51" s="31"/>
      <c r="G51" s="31"/>
      <c r="H51" s="31"/>
      <c r="I51" s="31"/>
      <c r="J51" s="31"/>
      <c r="K51" s="27"/>
      <c r="L51" s="27"/>
      <c r="M51" s="27"/>
    </row>
    <row r="52" spans="1:13" ht="15.75" customHeight="1">
      <c r="A52" s="31"/>
      <c r="B52" s="286" t="s">
        <v>1384</v>
      </c>
      <c r="C52" s="292" t="s">
        <v>118</v>
      </c>
      <c r="D52" s="292" t="s">
        <v>119</v>
      </c>
      <c r="E52" s="292" t="s">
        <v>120</v>
      </c>
      <c r="F52" s="292" t="s">
        <v>121</v>
      </c>
      <c r="G52" s="31"/>
      <c r="H52" s="31"/>
      <c r="I52" s="31"/>
      <c r="J52" s="31"/>
      <c r="K52" s="27"/>
      <c r="L52" s="27"/>
      <c r="M52" s="27"/>
    </row>
    <row r="53" spans="1:13" ht="15.75" customHeight="1">
      <c r="A53" s="31"/>
      <c r="B53" s="55" t="s">
        <v>1219</v>
      </c>
      <c r="C53" s="171">
        <v>5.7</v>
      </c>
      <c r="D53" s="338">
        <v>5.9</v>
      </c>
      <c r="E53" s="338">
        <v>5.8</v>
      </c>
      <c r="F53" s="338">
        <v>6.1</v>
      </c>
      <c r="G53" s="31"/>
      <c r="H53" s="31"/>
      <c r="I53" s="31"/>
      <c r="J53" s="31"/>
      <c r="K53" s="27"/>
      <c r="L53" s="27"/>
      <c r="M53" s="27"/>
    </row>
    <row r="54" spans="1:13" ht="15.75" customHeight="1">
      <c r="A54" s="31"/>
      <c r="B54" s="57" t="s">
        <v>1220</v>
      </c>
      <c r="C54" s="173">
        <v>0</v>
      </c>
      <c r="D54" s="339">
        <v>0</v>
      </c>
      <c r="E54" s="339">
        <v>0</v>
      </c>
      <c r="F54" s="339">
        <v>0</v>
      </c>
      <c r="G54" s="31"/>
      <c r="H54" s="31"/>
      <c r="I54" s="31"/>
      <c r="J54" s="31"/>
      <c r="K54" s="27"/>
      <c r="L54" s="27"/>
      <c r="M54" s="27"/>
    </row>
    <row r="55" spans="1:13" ht="15.75" customHeight="1">
      <c r="A55" s="31"/>
      <c r="B55" s="57" t="s">
        <v>1221</v>
      </c>
      <c r="C55" s="173">
        <v>0</v>
      </c>
      <c r="D55" s="339">
        <v>0</v>
      </c>
      <c r="E55" s="339">
        <v>0</v>
      </c>
      <c r="F55" s="339">
        <v>0</v>
      </c>
      <c r="G55" s="31"/>
      <c r="H55" s="31"/>
      <c r="I55" s="31"/>
      <c r="J55" s="31"/>
      <c r="K55" s="27"/>
      <c r="L55" s="27"/>
      <c r="M55" s="27"/>
    </row>
    <row r="56" spans="1:13" ht="15.75" customHeight="1">
      <c r="A56" s="31"/>
      <c r="B56" s="57" t="s">
        <v>1222</v>
      </c>
      <c r="C56" s="173">
        <v>0</v>
      </c>
      <c r="D56" s="339">
        <v>0</v>
      </c>
      <c r="E56" s="339">
        <v>0</v>
      </c>
      <c r="F56" s="339">
        <v>0</v>
      </c>
      <c r="G56" s="31"/>
      <c r="H56" s="31"/>
      <c r="I56" s="31"/>
      <c r="J56" s="31"/>
      <c r="K56" s="27"/>
      <c r="L56" s="27"/>
      <c r="M56" s="27"/>
    </row>
    <row r="57" spans="1:13" ht="15.75" customHeight="1">
      <c r="A57" s="31"/>
      <c r="B57" s="57" t="s">
        <v>1223</v>
      </c>
      <c r="C57" s="173">
        <v>0.2</v>
      </c>
      <c r="D57" s="339">
        <v>0.3</v>
      </c>
      <c r="E57" s="339">
        <v>0.8</v>
      </c>
      <c r="F57" s="339">
        <v>0.7</v>
      </c>
      <c r="G57" s="31"/>
      <c r="H57" s="31"/>
      <c r="I57" s="31"/>
      <c r="J57" s="31"/>
      <c r="K57" s="27"/>
      <c r="L57" s="27"/>
      <c r="M57" s="27"/>
    </row>
    <row r="58" spans="1:13" ht="15.75" customHeight="1">
      <c r="A58" s="31"/>
      <c r="B58" s="61" t="s">
        <v>1224</v>
      </c>
      <c r="C58" s="175">
        <v>0</v>
      </c>
      <c r="D58" s="340">
        <v>0</v>
      </c>
      <c r="E58" s="340">
        <v>0</v>
      </c>
      <c r="F58" s="340">
        <v>0</v>
      </c>
      <c r="G58" s="31"/>
      <c r="H58" s="31"/>
      <c r="I58" s="31"/>
      <c r="J58" s="31"/>
      <c r="K58" s="27"/>
      <c r="L58" s="27"/>
      <c r="M58" s="27"/>
    </row>
    <row r="59" spans="1:13" ht="15.75" customHeight="1">
      <c r="A59" s="31"/>
      <c r="B59" s="76" t="s">
        <v>263</v>
      </c>
      <c r="C59" s="25">
        <v>5.9</v>
      </c>
      <c r="D59" s="393">
        <v>6.2</v>
      </c>
      <c r="E59" s="393">
        <v>6.6</v>
      </c>
      <c r="F59" s="393">
        <v>6.8</v>
      </c>
      <c r="G59" s="31"/>
      <c r="H59" s="31"/>
      <c r="I59" s="31"/>
      <c r="J59" s="31"/>
      <c r="K59" s="27"/>
      <c r="L59" s="27"/>
      <c r="M59" s="27"/>
    </row>
    <row r="60" spans="1:13" ht="20.149999999999999" customHeight="1">
      <c r="A60" s="31"/>
      <c r="B60" s="845" t="s">
        <v>371</v>
      </c>
      <c r="C60" s="845"/>
      <c r="D60" s="845"/>
      <c r="E60" s="845"/>
      <c r="F60" s="47"/>
      <c r="G60" s="31"/>
      <c r="H60" s="31"/>
      <c r="I60" s="31"/>
      <c r="J60" s="31"/>
      <c r="K60" s="27"/>
      <c r="L60" s="27"/>
      <c r="M60" s="27"/>
    </row>
    <row r="61" spans="1:13" ht="15" customHeight="1">
      <c r="A61" s="31"/>
      <c r="B61" s="31"/>
      <c r="C61" s="31"/>
      <c r="D61" s="31"/>
      <c r="E61" s="31"/>
      <c r="F61" s="31"/>
      <c r="G61" s="31"/>
      <c r="H61" s="31"/>
      <c r="I61" s="31"/>
      <c r="J61" s="31"/>
      <c r="K61" s="27"/>
      <c r="L61" s="27"/>
      <c r="M61" s="27"/>
    </row>
    <row r="62" spans="1:13" ht="19.149999999999999" customHeight="1">
      <c r="A62" s="31"/>
      <c r="B62" s="380" t="s">
        <v>1076</v>
      </c>
      <c r="C62" s="380"/>
      <c r="D62" s="380"/>
      <c r="E62" s="380"/>
      <c r="F62" s="380"/>
      <c r="G62" s="380"/>
      <c r="H62" s="380"/>
      <c r="I62" s="31"/>
      <c r="J62" s="31"/>
      <c r="K62" s="27"/>
      <c r="L62" s="27"/>
      <c r="M62" s="27"/>
    </row>
    <row r="63" spans="1:13" ht="15" customHeight="1">
      <c r="A63" s="31"/>
      <c r="B63" s="31"/>
      <c r="C63" s="31"/>
      <c r="D63" s="31"/>
      <c r="E63" s="31"/>
      <c r="F63" s="31"/>
      <c r="G63" s="31"/>
      <c r="H63" s="31"/>
      <c r="I63" s="31"/>
      <c r="J63" s="31"/>
      <c r="K63" s="27"/>
      <c r="L63" s="27"/>
      <c r="M63" s="27"/>
    </row>
    <row r="64" spans="1:13" ht="15" customHeight="1">
      <c r="A64" s="31"/>
      <c r="B64" s="286" t="s">
        <v>1383</v>
      </c>
      <c r="C64" s="292" t="s">
        <v>118</v>
      </c>
      <c r="D64" s="292" t="s">
        <v>502</v>
      </c>
      <c r="E64" s="31"/>
      <c r="F64" s="31"/>
      <c r="G64" s="31"/>
      <c r="H64" s="31"/>
      <c r="I64" s="31"/>
      <c r="J64" s="31"/>
      <c r="K64" s="27"/>
      <c r="L64" s="27"/>
      <c r="M64" s="27"/>
    </row>
    <row r="65" spans="1:13" ht="15.75" customHeight="1">
      <c r="A65" s="36"/>
      <c r="B65" s="55" t="s">
        <v>1025</v>
      </c>
      <c r="C65" s="171">
        <v>11.5</v>
      </c>
      <c r="D65" s="323">
        <f>C65/$C$69</f>
        <v>0.40350877192982454</v>
      </c>
      <c r="E65" s="31"/>
      <c r="F65" s="31"/>
      <c r="G65" s="31"/>
      <c r="H65" s="31"/>
      <c r="I65" s="31"/>
      <c r="J65" s="36"/>
    </row>
    <row r="66" spans="1:13" ht="15.75" customHeight="1">
      <c r="A66" s="36"/>
      <c r="B66" s="57" t="s">
        <v>1029</v>
      </c>
      <c r="C66" s="173">
        <v>3</v>
      </c>
      <c r="D66" s="325">
        <f>C66/$C$69</f>
        <v>0.10526315789473684</v>
      </c>
      <c r="E66" s="31"/>
      <c r="F66" s="31"/>
      <c r="G66" s="31"/>
      <c r="H66" s="31"/>
      <c r="I66" s="31"/>
      <c r="J66" s="36"/>
    </row>
    <row r="67" spans="1:13" ht="15.75" customHeight="1">
      <c r="A67" s="36"/>
      <c r="B67" s="57" t="s">
        <v>1077</v>
      </c>
      <c r="C67" s="173">
        <v>11.6</v>
      </c>
      <c r="D67" s="325">
        <f>C67/$C$69</f>
        <v>0.40701754385964911</v>
      </c>
      <c r="E67" s="31"/>
      <c r="F67" s="31"/>
      <c r="G67" s="31"/>
      <c r="H67" s="31"/>
      <c r="I67" s="31"/>
      <c r="J67" s="36"/>
    </row>
    <row r="68" spans="1:13" ht="15.75" customHeight="1">
      <c r="A68" s="36"/>
      <c r="B68" s="61" t="s">
        <v>1225</v>
      </c>
      <c r="C68" s="175">
        <v>2.4</v>
      </c>
      <c r="D68" s="327">
        <f>C68/$C$69</f>
        <v>8.4210526315789472E-2</v>
      </c>
      <c r="E68" s="31"/>
      <c r="F68" s="31"/>
      <c r="G68" s="31"/>
      <c r="H68" s="31"/>
      <c r="I68" s="31"/>
      <c r="J68" s="36"/>
    </row>
    <row r="69" spans="1:13" ht="15.75" customHeight="1">
      <c r="A69" s="36"/>
      <c r="B69" s="76" t="s">
        <v>263</v>
      </c>
      <c r="C69" s="25">
        <v>28.5</v>
      </c>
      <c r="D69" s="78"/>
      <c r="E69" s="31"/>
      <c r="F69" s="31"/>
      <c r="G69" s="31"/>
      <c r="H69" s="31"/>
      <c r="I69" s="31"/>
      <c r="J69" s="36"/>
    </row>
    <row r="70" spans="1:13" ht="8.15" customHeight="1">
      <c r="A70" s="36"/>
      <c r="B70" s="47"/>
      <c r="C70" s="47"/>
      <c r="D70" s="47"/>
      <c r="E70" s="31"/>
      <c r="F70" s="31"/>
      <c r="G70" s="31"/>
      <c r="H70" s="31"/>
      <c r="I70" s="31"/>
      <c r="J70" s="36"/>
    </row>
    <row r="71" spans="1:13" ht="15.75" customHeight="1">
      <c r="A71" s="36"/>
      <c r="B71" s="418" t="s">
        <v>1102</v>
      </c>
      <c r="C71" s="418"/>
      <c r="D71" s="418"/>
      <c r="E71" s="418"/>
      <c r="F71" s="418"/>
      <c r="G71" s="418"/>
      <c r="H71" s="418"/>
      <c r="I71" s="418"/>
      <c r="J71" s="36"/>
    </row>
    <row r="72" spans="1:13" ht="15.75" customHeight="1">
      <c r="A72" s="36"/>
      <c r="B72" s="36"/>
      <c r="C72" s="36"/>
      <c r="D72" s="36"/>
      <c r="E72" s="36"/>
      <c r="F72" s="36"/>
      <c r="G72" s="36"/>
      <c r="H72" s="36"/>
      <c r="I72" s="36"/>
      <c r="J72" s="36"/>
    </row>
    <row r="73" spans="1:13" ht="15.75" customHeight="1">
      <c r="A73" s="36"/>
      <c r="B73" s="36"/>
      <c r="C73" s="36"/>
      <c r="D73" s="36"/>
      <c r="E73" s="36"/>
      <c r="F73" s="36"/>
      <c r="G73" s="36"/>
      <c r="H73" s="36"/>
      <c r="I73" s="36"/>
      <c r="J73" s="36"/>
    </row>
    <row r="74" spans="1:13" ht="15.75" customHeight="1">
      <c r="A74" s="31"/>
      <c r="B74" s="854" t="s">
        <v>1382</v>
      </c>
      <c r="C74" s="854"/>
      <c r="D74" s="286" t="s">
        <v>1103</v>
      </c>
      <c r="E74" s="292" t="s">
        <v>118</v>
      </c>
      <c r="F74" s="292" t="s">
        <v>119</v>
      </c>
      <c r="G74" s="292" t="s">
        <v>120</v>
      </c>
      <c r="H74" s="292" t="s">
        <v>121</v>
      </c>
      <c r="I74" s="292" t="s">
        <v>122</v>
      </c>
      <c r="J74" s="31"/>
      <c r="K74" s="27"/>
      <c r="L74" s="27"/>
      <c r="M74" s="27"/>
    </row>
    <row r="75" spans="1:13" ht="15.75" customHeight="1">
      <c r="A75" s="31"/>
      <c r="B75" s="55" t="s">
        <v>1080</v>
      </c>
      <c r="C75" s="557"/>
      <c r="D75" s="1042" t="s">
        <v>1388</v>
      </c>
      <c r="E75" s="171">
        <v>2.8</v>
      </c>
      <c r="F75" s="338">
        <v>3.4</v>
      </c>
      <c r="G75" s="338">
        <v>1.8</v>
      </c>
      <c r="H75" s="338">
        <v>3.3</v>
      </c>
      <c r="I75" s="338">
        <v>2.5</v>
      </c>
      <c r="J75" s="31"/>
      <c r="K75" s="27"/>
      <c r="L75" s="27"/>
      <c r="M75" s="27"/>
    </row>
    <row r="76" spans="1:13" ht="15.75" customHeight="1">
      <c r="A76" s="31"/>
      <c r="B76" s="561" t="s">
        <v>1081</v>
      </c>
      <c r="C76" s="540"/>
      <c r="D76" s="1043"/>
      <c r="E76" s="173">
        <v>1.3</v>
      </c>
      <c r="F76" s="339">
        <v>1.8</v>
      </c>
      <c r="G76" s="927" t="s">
        <v>469</v>
      </c>
      <c r="H76" s="927"/>
      <c r="I76" s="927"/>
      <c r="J76" s="31"/>
      <c r="K76" s="27"/>
      <c r="L76" s="27"/>
      <c r="M76" s="27"/>
    </row>
    <row r="77" spans="1:13" ht="15.75" customHeight="1">
      <c r="A77" s="31"/>
      <c r="B77" s="561" t="s">
        <v>1082</v>
      </c>
      <c r="C77" s="540"/>
      <c r="D77" s="1043"/>
      <c r="E77" s="173">
        <v>1.5</v>
      </c>
      <c r="F77" s="339">
        <v>1.6</v>
      </c>
      <c r="G77" s="954"/>
      <c r="H77" s="954"/>
      <c r="I77" s="954"/>
      <c r="J77" s="31"/>
      <c r="K77" s="27"/>
      <c r="L77" s="27"/>
      <c r="M77" s="27"/>
    </row>
    <row r="78" spans="1:13" ht="15.75" customHeight="1">
      <c r="A78" s="31"/>
      <c r="B78" s="57" t="s">
        <v>1226</v>
      </c>
      <c r="C78" s="540"/>
      <c r="D78" s="1043"/>
      <c r="E78" s="173">
        <v>0</v>
      </c>
      <c r="F78" s="339">
        <v>0</v>
      </c>
      <c r="G78" s="339">
        <v>0</v>
      </c>
      <c r="H78" s="339">
        <v>1.1000000000000001</v>
      </c>
      <c r="I78" s="339">
        <v>0.8</v>
      </c>
      <c r="J78" s="31"/>
      <c r="K78" s="27"/>
      <c r="L78" s="27"/>
      <c r="M78" s="27"/>
    </row>
    <row r="79" spans="1:13" ht="15.75" customHeight="1">
      <c r="A79" s="31"/>
      <c r="B79" s="57" t="s">
        <v>1083</v>
      </c>
      <c r="C79" s="540"/>
      <c r="D79" s="1043"/>
      <c r="E79" s="173">
        <v>1.4</v>
      </c>
      <c r="F79" s="339">
        <v>1.4</v>
      </c>
      <c r="G79" s="339">
        <v>1.7</v>
      </c>
      <c r="H79" s="339">
        <v>0.8</v>
      </c>
      <c r="I79" s="339">
        <v>0.9</v>
      </c>
      <c r="J79" s="31"/>
      <c r="K79" s="27"/>
      <c r="L79" s="27"/>
      <c r="M79" s="27"/>
    </row>
    <row r="80" spans="1:13" ht="15.75" customHeight="1">
      <c r="A80" s="31"/>
      <c r="B80" s="57" t="s">
        <v>1084</v>
      </c>
      <c r="C80" s="540"/>
      <c r="D80" s="1043"/>
      <c r="E80" s="173">
        <v>0.9</v>
      </c>
      <c r="F80" s="339">
        <v>0.7</v>
      </c>
      <c r="G80" s="339">
        <v>0.8</v>
      </c>
      <c r="H80" s="339">
        <v>1.1000000000000001</v>
      </c>
      <c r="I80" s="339">
        <v>1.3</v>
      </c>
      <c r="J80" s="31"/>
      <c r="K80" s="27"/>
      <c r="L80" s="27"/>
      <c r="M80" s="27"/>
    </row>
    <row r="81" spans="1:13" ht="15.75" customHeight="1">
      <c r="A81" s="31"/>
      <c r="B81" s="57" t="s">
        <v>1085</v>
      </c>
      <c r="C81" s="540"/>
      <c r="D81" s="1043"/>
      <c r="E81" s="281" t="s">
        <v>1086</v>
      </c>
      <c r="F81" s="398" t="s">
        <v>1086</v>
      </c>
      <c r="G81" s="398" t="s">
        <v>1086</v>
      </c>
      <c r="H81" s="398" t="s">
        <v>1086</v>
      </c>
      <c r="I81" s="398" t="s">
        <v>1086</v>
      </c>
      <c r="J81" s="31"/>
      <c r="K81" s="27"/>
      <c r="L81" s="27"/>
      <c r="M81" s="27"/>
    </row>
    <row r="82" spans="1:13" ht="15.75" customHeight="1">
      <c r="A82" s="31"/>
      <c r="B82" s="57" t="s">
        <v>1087</v>
      </c>
      <c r="C82" s="540"/>
      <c r="D82" s="1043"/>
      <c r="E82" s="173">
        <v>0</v>
      </c>
      <c r="F82" s="339">
        <v>0</v>
      </c>
      <c r="G82" s="339">
        <v>0</v>
      </c>
      <c r="H82" s="339">
        <v>0</v>
      </c>
      <c r="I82" s="339">
        <v>0</v>
      </c>
      <c r="J82" s="31"/>
      <c r="K82" s="27"/>
      <c r="L82" s="27"/>
      <c r="M82" s="27"/>
    </row>
    <row r="83" spans="1:13" ht="15.75" customHeight="1">
      <c r="A83" s="31"/>
      <c r="B83" s="57" t="s">
        <v>1088</v>
      </c>
      <c r="C83" s="540"/>
      <c r="D83" s="1043"/>
      <c r="E83" s="173">
        <v>0</v>
      </c>
      <c r="F83" s="339">
        <v>0</v>
      </c>
      <c r="G83" s="339">
        <v>0</v>
      </c>
      <c r="H83" s="339">
        <v>0</v>
      </c>
      <c r="I83" s="339">
        <v>0</v>
      </c>
      <c r="J83" s="31"/>
      <c r="K83" s="27"/>
      <c r="L83" s="27"/>
      <c r="M83" s="27"/>
    </row>
    <row r="84" spans="1:13" ht="15.75" customHeight="1">
      <c r="A84" s="31"/>
      <c r="B84" s="61" t="s">
        <v>1089</v>
      </c>
      <c r="C84" s="559"/>
      <c r="D84" s="1044"/>
      <c r="E84" s="282" t="s">
        <v>1086</v>
      </c>
      <c r="F84" s="399" t="s">
        <v>1086</v>
      </c>
      <c r="G84" s="399" t="s">
        <v>1086</v>
      </c>
      <c r="H84" s="399" t="s">
        <v>1086</v>
      </c>
      <c r="I84" s="399" t="s">
        <v>1086</v>
      </c>
      <c r="J84" s="31"/>
      <c r="K84" s="27"/>
      <c r="L84" s="27"/>
      <c r="M84" s="27"/>
    </row>
    <row r="85" spans="1:13" ht="15.75" customHeight="1">
      <c r="A85" s="31"/>
      <c r="B85" s="92" t="s">
        <v>1090</v>
      </c>
      <c r="C85" s="560"/>
      <c r="D85" s="1045" t="s">
        <v>1419</v>
      </c>
      <c r="E85" s="177">
        <v>0.1</v>
      </c>
      <c r="F85" s="342">
        <v>0.1</v>
      </c>
      <c r="G85" s="342">
        <v>0.3</v>
      </c>
      <c r="H85" s="342">
        <v>0.1</v>
      </c>
      <c r="I85" s="403" t="s">
        <v>1086</v>
      </c>
      <c r="J85" s="31"/>
      <c r="K85" s="27"/>
      <c r="L85" s="27"/>
      <c r="M85" s="27"/>
    </row>
    <row r="86" spans="1:13" ht="15.75" customHeight="1">
      <c r="A86" s="31"/>
      <c r="B86" s="57" t="s">
        <v>1091</v>
      </c>
      <c r="C86" s="540"/>
      <c r="D86" s="1043"/>
      <c r="E86" s="173">
        <v>21.8</v>
      </c>
      <c r="F86" s="339">
        <v>14.5</v>
      </c>
      <c r="G86" s="339">
        <v>35</v>
      </c>
      <c r="H86" s="339">
        <v>37.200000000000003</v>
      </c>
      <c r="I86" s="339">
        <v>40.9</v>
      </c>
      <c r="J86" s="31"/>
      <c r="K86" s="27"/>
      <c r="L86" s="27"/>
      <c r="M86" s="27"/>
    </row>
    <row r="87" spans="1:13" ht="15.75" customHeight="1">
      <c r="A87" s="31"/>
      <c r="B87" s="561" t="s">
        <v>1092</v>
      </c>
      <c r="C87" s="540"/>
      <c r="D87" s="1043"/>
      <c r="E87" s="173">
        <v>9.6</v>
      </c>
      <c r="F87" s="339">
        <v>8.8000000000000007</v>
      </c>
      <c r="G87" s="339">
        <v>21.1</v>
      </c>
      <c r="H87" s="927" t="s">
        <v>469</v>
      </c>
      <c r="I87" s="927"/>
      <c r="J87" s="31"/>
      <c r="K87" s="27"/>
      <c r="L87" s="27"/>
      <c r="M87" s="27"/>
    </row>
    <row r="88" spans="1:13" ht="15.75" customHeight="1">
      <c r="A88" s="31"/>
      <c r="B88" s="561" t="s">
        <v>1093</v>
      </c>
      <c r="C88" s="540"/>
      <c r="D88" s="1043"/>
      <c r="E88" s="173">
        <v>1.1000000000000001</v>
      </c>
      <c r="F88" s="339">
        <v>1.1000000000000001</v>
      </c>
      <c r="G88" s="339">
        <v>1.1000000000000001</v>
      </c>
      <c r="H88" s="926"/>
      <c r="I88" s="926"/>
      <c r="J88" s="31"/>
      <c r="K88" s="27"/>
      <c r="L88" s="27"/>
      <c r="M88" s="27"/>
    </row>
    <row r="89" spans="1:13" ht="15.75" customHeight="1">
      <c r="A89" s="31"/>
      <c r="B89" s="561" t="s">
        <v>1094</v>
      </c>
      <c r="C89" s="540"/>
      <c r="D89" s="1043"/>
      <c r="E89" s="173">
        <v>0.3</v>
      </c>
      <c r="F89" s="339">
        <v>0.3</v>
      </c>
      <c r="G89" s="339">
        <v>0.2</v>
      </c>
      <c r="H89" s="926"/>
      <c r="I89" s="926"/>
      <c r="J89" s="31"/>
      <c r="K89" s="27"/>
      <c r="L89" s="27"/>
      <c r="M89" s="27"/>
    </row>
    <row r="90" spans="1:13" ht="15.75" customHeight="1">
      <c r="A90" s="31"/>
      <c r="B90" s="561" t="s">
        <v>1095</v>
      </c>
      <c r="C90" s="540"/>
      <c r="D90" s="1043"/>
      <c r="E90" s="173">
        <v>10.8</v>
      </c>
      <c r="F90" s="339">
        <v>4.3</v>
      </c>
      <c r="G90" s="339">
        <v>12.5</v>
      </c>
      <c r="H90" s="954"/>
      <c r="I90" s="954"/>
      <c r="J90" s="31"/>
      <c r="K90" s="27"/>
      <c r="L90" s="27"/>
      <c r="M90" s="27"/>
    </row>
    <row r="91" spans="1:13" ht="15.75" customHeight="1">
      <c r="A91" s="31"/>
      <c r="B91" s="57" t="s">
        <v>1227</v>
      </c>
      <c r="C91" s="540"/>
      <c r="D91" s="1043"/>
      <c r="E91" s="281" t="s">
        <v>1005</v>
      </c>
      <c r="F91" s="398" t="s">
        <v>1005</v>
      </c>
      <c r="G91" s="398" t="s">
        <v>1005</v>
      </c>
      <c r="H91" s="398" t="s">
        <v>1005</v>
      </c>
      <c r="I91" s="398" t="s">
        <v>1005</v>
      </c>
      <c r="J91" s="31"/>
      <c r="K91" s="27"/>
      <c r="L91" s="27"/>
      <c r="M91" s="27"/>
    </row>
    <row r="92" spans="1:13" ht="15.75" customHeight="1">
      <c r="A92" s="31"/>
      <c r="B92" s="57" t="s">
        <v>1096</v>
      </c>
      <c r="C92" s="540"/>
      <c r="D92" s="1043"/>
      <c r="E92" s="281" t="s">
        <v>1086</v>
      </c>
      <c r="F92" s="398" t="s">
        <v>1086</v>
      </c>
      <c r="G92" s="398" t="s">
        <v>1086</v>
      </c>
      <c r="H92" s="398" t="s">
        <v>1086</v>
      </c>
      <c r="I92" s="398" t="s">
        <v>1086</v>
      </c>
      <c r="J92" s="31"/>
      <c r="K92" s="27"/>
      <c r="L92" s="27"/>
      <c r="M92" s="27"/>
    </row>
    <row r="93" spans="1:13" ht="15.75" customHeight="1">
      <c r="A93" s="31"/>
      <c r="B93" s="57" t="s">
        <v>1228</v>
      </c>
      <c r="C93" s="540"/>
      <c r="D93" s="1043"/>
      <c r="E93" s="281" t="s">
        <v>1005</v>
      </c>
      <c r="F93" s="398" t="s">
        <v>1005</v>
      </c>
      <c r="G93" s="398" t="s">
        <v>1005</v>
      </c>
      <c r="H93" s="398" t="s">
        <v>1005</v>
      </c>
      <c r="I93" s="398" t="s">
        <v>1005</v>
      </c>
      <c r="J93" s="31"/>
      <c r="K93" s="27"/>
      <c r="L93" s="27"/>
      <c r="M93" s="27"/>
    </row>
    <row r="94" spans="1:13" ht="15.75" customHeight="1">
      <c r="A94" s="31"/>
      <c r="B94" s="57" t="s">
        <v>1229</v>
      </c>
      <c r="C94" s="540"/>
      <c r="D94" s="1043"/>
      <c r="E94" s="281" t="s">
        <v>1005</v>
      </c>
      <c r="F94" s="398" t="s">
        <v>1005</v>
      </c>
      <c r="G94" s="398" t="s">
        <v>1005</v>
      </c>
      <c r="H94" s="398" t="s">
        <v>1005</v>
      </c>
      <c r="I94" s="398" t="s">
        <v>1005</v>
      </c>
      <c r="J94" s="31"/>
      <c r="K94" s="27"/>
      <c r="L94" s="27"/>
      <c r="M94" s="27"/>
    </row>
    <row r="95" spans="1:13" ht="15.75" customHeight="1">
      <c r="A95" s="31"/>
      <c r="B95" s="61" t="s">
        <v>1230</v>
      </c>
      <c r="C95" s="559"/>
      <c r="D95" s="1044"/>
      <c r="E95" s="175">
        <v>1.4</v>
      </c>
      <c r="F95" s="340">
        <v>1.4</v>
      </c>
      <c r="G95" s="340">
        <v>1.3</v>
      </c>
      <c r="H95" s="340">
        <v>1.3</v>
      </c>
      <c r="I95" s="340">
        <v>1</v>
      </c>
      <c r="J95" s="31"/>
      <c r="K95" s="27"/>
      <c r="L95" s="27"/>
      <c r="M95" s="27"/>
    </row>
    <row r="96" spans="1:13" ht="15.75" customHeight="1">
      <c r="A96" s="31"/>
      <c r="B96" s="76" t="s">
        <v>1104</v>
      </c>
      <c r="C96" s="78"/>
      <c r="D96" s="78" t="s">
        <v>429</v>
      </c>
      <c r="E96" s="25">
        <v>28.5</v>
      </c>
      <c r="F96" s="394">
        <v>21.6</v>
      </c>
      <c r="G96" s="393">
        <v>40.1</v>
      </c>
      <c r="H96" s="393">
        <v>45</v>
      </c>
      <c r="I96" s="393">
        <v>47.3</v>
      </c>
      <c r="J96" s="31"/>
      <c r="K96" s="27"/>
      <c r="L96" s="27"/>
    </row>
    <row r="97" spans="1:13" ht="20.149999999999999" customHeight="1">
      <c r="A97" s="31"/>
      <c r="B97" s="845" t="s">
        <v>371</v>
      </c>
      <c r="C97" s="845"/>
      <c r="D97" s="845"/>
      <c r="E97" s="845"/>
      <c r="F97" s="845"/>
      <c r="G97" s="845"/>
      <c r="H97" s="845"/>
      <c r="I97" s="845"/>
      <c r="J97" s="1041"/>
      <c r="K97" s="27"/>
      <c r="L97" s="27"/>
      <c r="M97" s="27"/>
    </row>
    <row r="98" spans="1:13" ht="47.5" customHeight="1">
      <c r="A98" s="31"/>
      <c r="B98" s="822" t="s">
        <v>1105</v>
      </c>
      <c r="C98" s="822"/>
      <c r="D98" s="822"/>
      <c r="E98" s="822"/>
      <c r="F98" s="822"/>
      <c r="G98" s="822"/>
      <c r="H98" s="822"/>
      <c r="I98" s="822"/>
      <c r="J98" s="31"/>
      <c r="K98" s="27"/>
      <c r="L98" s="27"/>
      <c r="M98" s="27"/>
    </row>
    <row r="99" spans="1:13" ht="15" hidden="1" customHeight="1">
      <c r="A99" s="36"/>
      <c r="B99" s="31"/>
      <c r="C99" s="31"/>
      <c r="D99" s="31"/>
      <c r="E99" s="31"/>
      <c r="F99" s="31"/>
      <c r="G99" s="31"/>
      <c r="H99" s="31"/>
      <c r="I99" s="31"/>
      <c r="J99" s="31"/>
      <c r="K99" s="27"/>
      <c r="L99" s="27"/>
    </row>
    <row r="100" spans="1:13" ht="20.25" hidden="1" customHeight="1"/>
    <row r="101" spans="1:13"/>
    <row r="102" spans="1:13"/>
    <row r="103" spans="1:13"/>
    <row r="104" spans="1:13"/>
    <row r="105" spans="1:13"/>
    <row r="106" spans="1:13"/>
    <row r="107" spans="1:13"/>
    <row r="108" spans="1:13"/>
  </sheetData>
  <sheetProtection algorithmName="SHA-512" hashValue="wCxeFHQf/04wvbJWXKLbjTFrg6cUipfrzpjxPSLrYINVrovO7s81SwlIvTlkITEglwSL8yM+xJr6Cqwu/UjFew==" saltValue="AK7Sz/WiXH+pB6ZI+CoXJw==" spinCount="100000" sheet="1" objects="1" scenarios="1"/>
  <mergeCells count="19">
    <mergeCell ref="B97:J97"/>
    <mergeCell ref="B98:I98"/>
    <mergeCell ref="B74:C74"/>
    <mergeCell ref="G76:I77"/>
    <mergeCell ref="D75:D84"/>
    <mergeCell ref="H87:I90"/>
    <mergeCell ref="D85:D95"/>
    <mergeCell ref="F30:H30"/>
    <mergeCell ref="C30:E30"/>
    <mergeCell ref="B60:E60"/>
    <mergeCell ref="B49:E49"/>
    <mergeCell ref="B27:G27"/>
    <mergeCell ref="B36:H36"/>
    <mergeCell ref="B35:E35"/>
    <mergeCell ref="B8:G8"/>
    <mergeCell ref="B5:G5"/>
    <mergeCell ref="B12:G12"/>
    <mergeCell ref="E20:G21"/>
    <mergeCell ref="G23:G25"/>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4.9989318521683403E-2"/>
  </sheetPr>
  <dimension ref="A1:D52"/>
  <sheetViews>
    <sheetView showRuler="0" workbookViewId="0"/>
  </sheetViews>
  <sheetFormatPr defaultColWidth="0" defaultRowHeight="12.5" zeroHeight="1"/>
  <cols>
    <col min="1" max="1" width="5.54296875" style="28" customWidth="1"/>
    <col min="2" max="2" width="11.7265625" style="28" customWidth="1"/>
    <col min="3" max="3" width="82.1796875" style="28" customWidth="1"/>
    <col min="4" max="4" width="13.7265625" style="28" customWidth="1"/>
    <col min="5" max="26" width="13.7265625" style="28" hidden="1" customWidth="1"/>
    <col min="27" max="16384" width="13.7265625" style="28" hidden="1"/>
  </cols>
  <sheetData>
    <row r="1" spans="1:4" ht="15" customHeight="1">
      <c r="A1" s="36"/>
      <c r="B1" s="36"/>
      <c r="C1" s="36"/>
      <c r="D1" s="36"/>
    </row>
    <row r="2" spans="1:4" ht="68.25" customHeight="1">
      <c r="A2" s="36"/>
      <c r="B2" s="31"/>
      <c r="C2" s="41" t="s">
        <v>1</v>
      </c>
      <c r="D2" s="36"/>
    </row>
    <row r="3" spans="1:4" ht="15" customHeight="1">
      <c r="A3" s="36"/>
      <c r="B3" s="36"/>
      <c r="C3" s="36"/>
      <c r="D3" s="36"/>
    </row>
    <row r="4" spans="1:4" ht="15" customHeight="1">
      <c r="A4" s="36"/>
      <c r="B4" s="36"/>
      <c r="C4" s="36"/>
      <c r="D4" s="36"/>
    </row>
    <row r="5" spans="1:4" ht="27.65" customHeight="1">
      <c r="A5" s="36"/>
      <c r="B5" s="779" t="s">
        <v>4</v>
      </c>
      <c r="C5" s="783"/>
      <c r="D5" s="36"/>
    </row>
    <row r="6" spans="1:4" ht="15" customHeight="1">
      <c r="A6" s="36"/>
      <c r="B6" s="36"/>
      <c r="C6" s="36"/>
      <c r="D6" s="36"/>
    </row>
    <row r="7" spans="1:4" ht="15" customHeight="1">
      <c r="A7" s="36"/>
      <c r="B7" s="785" t="s">
        <v>5</v>
      </c>
      <c r="C7" s="785"/>
      <c r="D7" s="31"/>
    </row>
    <row r="8" spans="1:4" ht="19.149999999999999" customHeight="1">
      <c r="A8" s="36"/>
      <c r="B8" s="784"/>
      <c r="C8" s="48" t="s">
        <v>6</v>
      </c>
      <c r="D8" s="31"/>
    </row>
    <row r="9" spans="1:4" ht="19.149999999999999" customHeight="1">
      <c r="A9" s="36"/>
      <c r="B9" s="784"/>
      <c r="C9" s="49" t="s">
        <v>7</v>
      </c>
      <c r="D9" s="31"/>
    </row>
    <row r="10" spans="1:4" ht="15" customHeight="1">
      <c r="A10" s="36"/>
      <c r="B10" s="786" t="s">
        <v>8</v>
      </c>
      <c r="C10" s="786"/>
      <c r="D10" s="31"/>
    </row>
    <row r="11" spans="1:4" ht="15" customHeight="1">
      <c r="A11" s="36"/>
      <c r="B11" s="787"/>
      <c r="C11" s="49" t="s">
        <v>9</v>
      </c>
      <c r="D11" s="31"/>
    </row>
    <row r="12" spans="1:4" ht="15" customHeight="1">
      <c r="A12" s="36"/>
      <c r="B12" s="788"/>
      <c r="C12" s="49" t="s">
        <v>10</v>
      </c>
      <c r="D12" s="31"/>
    </row>
    <row r="13" spans="1:4" ht="15" customHeight="1">
      <c r="A13" s="36"/>
      <c r="B13" s="789"/>
      <c r="C13" s="49" t="s">
        <v>11</v>
      </c>
      <c r="D13" s="31"/>
    </row>
    <row r="14" spans="1:4" ht="15" customHeight="1">
      <c r="A14" s="36"/>
      <c r="B14" s="786" t="s">
        <v>12</v>
      </c>
      <c r="C14" s="786"/>
      <c r="D14" s="31"/>
    </row>
    <row r="15" spans="1:4" ht="15" customHeight="1">
      <c r="A15" s="36"/>
      <c r="B15" s="787"/>
      <c r="C15" s="49" t="s">
        <v>13</v>
      </c>
      <c r="D15" s="31"/>
    </row>
    <row r="16" spans="1:4" ht="15" customHeight="1">
      <c r="A16" s="36"/>
      <c r="B16" s="788"/>
      <c r="C16" s="49" t="s">
        <v>14</v>
      </c>
      <c r="D16" s="31"/>
    </row>
    <row r="17" spans="1:4" ht="15" customHeight="1">
      <c r="A17" s="36"/>
      <c r="B17" s="788"/>
      <c r="C17" s="49" t="s">
        <v>15</v>
      </c>
      <c r="D17" s="31"/>
    </row>
    <row r="18" spans="1:4" ht="15" customHeight="1">
      <c r="A18" s="36"/>
      <c r="B18" s="789"/>
      <c r="C18" s="49" t="s">
        <v>16</v>
      </c>
      <c r="D18" s="31"/>
    </row>
    <row r="19" spans="1:4" ht="15" customHeight="1">
      <c r="A19" s="36"/>
      <c r="B19" s="786" t="s">
        <v>17</v>
      </c>
      <c r="C19" s="786"/>
      <c r="D19" s="31"/>
    </row>
    <row r="20" spans="1:4" ht="15" customHeight="1">
      <c r="A20" s="36"/>
      <c r="B20" s="787"/>
      <c r="C20" s="49" t="s">
        <v>18</v>
      </c>
      <c r="D20" s="31"/>
    </row>
    <row r="21" spans="1:4" ht="15" customHeight="1">
      <c r="A21" s="36"/>
      <c r="B21" s="788"/>
      <c r="C21" s="49" t="s">
        <v>1414</v>
      </c>
      <c r="D21" s="31"/>
    </row>
    <row r="22" spans="1:4" ht="15" customHeight="1">
      <c r="A22" s="36"/>
      <c r="B22" s="788"/>
      <c r="C22" s="49" t="s">
        <v>19</v>
      </c>
      <c r="D22" s="31"/>
    </row>
    <row r="23" spans="1:4" ht="15" customHeight="1">
      <c r="A23" s="36"/>
      <c r="B23" s="790"/>
      <c r="C23" s="49" t="s">
        <v>20</v>
      </c>
      <c r="D23" s="36"/>
    </row>
    <row r="24" spans="1:4" ht="15" customHeight="1">
      <c r="A24" s="36"/>
      <c r="B24" s="786" t="s">
        <v>21</v>
      </c>
      <c r="C24" s="786"/>
      <c r="D24" s="31"/>
    </row>
    <row r="25" spans="1:4" ht="15" customHeight="1">
      <c r="A25" s="36"/>
      <c r="B25" s="787"/>
      <c r="C25" s="49" t="s">
        <v>22</v>
      </c>
      <c r="D25" s="36"/>
    </row>
    <row r="26" spans="1:4" ht="15" customHeight="1">
      <c r="A26" s="36"/>
      <c r="B26" s="788"/>
      <c r="C26" s="49" t="s">
        <v>23</v>
      </c>
      <c r="D26" s="31"/>
    </row>
    <row r="27" spans="1:4" ht="15" customHeight="1">
      <c r="A27" s="36"/>
      <c r="B27" s="788"/>
      <c r="C27" s="49" t="s">
        <v>24</v>
      </c>
      <c r="D27" s="31"/>
    </row>
    <row r="28" spans="1:4" ht="15" customHeight="1">
      <c r="A28" s="36"/>
      <c r="B28" s="789"/>
      <c r="C28" s="49" t="s">
        <v>25</v>
      </c>
      <c r="D28" s="31"/>
    </row>
    <row r="29" spans="1:4" ht="15" customHeight="1">
      <c r="A29" s="36"/>
      <c r="B29" s="786" t="s">
        <v>26</v>
      </c>
      <c r="C29" s="786"/>
      <c r="D29" s="31"/>
    </row>
    <row r="30" spans="1:4" ht="15" customHeight="1">
      <c r="A30" s="36"/>
      <c r="B30" s="787"/>
      <c r="C30" s="49" t="s">
        <v>27</v>
      </c>
      <c r="D30" s="31"/>
    </row>
    <row r="31" spans="1:4" ht="15" customHeight="1">
      <c r="A31" s="36"/>
      <c r="B31" s="788"/>
      <c r="C31" s="49" t="s">
        <v>28</v>
      </c>
      <c r="D31" s="31"/>
    </row>
    <row r="32" spans="1:4" ht="15" customHeight="1">
      <c r="A32" s="36"/>
      <c r="B32" s="790"/>
      <c r="C32" s="49" t="s">
        <v>29</v>
      </c>
      <c r="D32" s="36"/>
    </row>
    <row r="33" spans="1:4" ht="15" customHeight="1">
      <c r="A33" s="36"/>
      <c r="B33" s="788"/>
      <c r="C33" s="49" t="s">
        <v>30</v>
      </c>
      <c r="D33" s="31"/>
    </row>
    <row r="34" spans="1:4" ht="15" customHeight="1">
      <c r="A34" s="36"/>
      <c r="B34" s="791"/>
      <c r="C34" s="50" t="s">
        <v>31</v>
      </c>
      <c r="D34" s="31"/>
    </row>
    <row r="35" spans="1:4" ht="15" customHeight="1">
      <c r="A35" s="36"/>
      <c r="B35" s="47"/>
      <c r="C35" s="47"/>
      <c r="D35" s="36"/>
    </row>
    <row r="36" spans="1:4" ht="29.15" customHeight="1">
      <c r="A36" s="36"/>
      <c r="B36" s="792" t="s">
        <v>1440</v>
      </c>
      <c r="C36" s="792"/>
      <c r="D36" s="31"/>
    </row>
    <row r="37" spans="1:4" ht="15" customHeight="1">
      <c r="A37" s="36"/>
      <c r="B37" s="792" t="s">
        <v>1433</v>
      </c>
      <c r="C37" s="792"/>
      <c r="D37" s="31"/>
    </row>
    <row r="38" spans="1:4" ht="15" customHeight="1">
      <c r="A38" s="36"/>
      <c r="B38" s="792" t="s">
        <v>1434</v>
      </c>
      <c r="C38" s="792"/>
      <c r="D38" s="31"/>
    </row>
    <row r="39" spans="1:4" ht="15" customHeight="1">
      <c r="A39" s="36"/>
      <c r="B39" s="792" t="s">
        <v>1435</v>
      </c>
      <c r="C39" s="792"/>
      <c r="D39" s="31"/>
    </row>
    <row r="40" spans="1:4" ht="15" customHeight="1">
      <c r="A40" s="36"/>
      <c r="B40" s="792" t="s">
        <v>1436</v>
      </c>
      <c r="C40" s="792"/>
      <c r="D40" s="36"/>
    </row>
    <row r="41" spans="1:4" ht="15" customHeight="1">
      <c r="A41" s="36"/>
      <c r="B41" s="792" t="s">
        <v>1437</v>
      </c>
      <c r="C41" s="792"/>
      <c r="D41" s="36"/>
    </row>
    <row r="42" spans="1:4" ht="15" customHeight="1">
      <c r="A42" s="36"/>
      <c r="B42" s="792" t="s">
        <v>1438</v>
      </c>
      <c r="C42" s="792"/>
      <c r="D42" s="31"/>
    </row>
    <row r="43" spans="1:4" ht="15" customHeight="1">
      <c r="A43" s="36"/>
      <c r="B43" s="792" t="s">
        <v>1439</v>
      </c>
      <c r="C43" s="792"/>
      <c r="D43" s="31"/>
    </row>
    <row r="44" spans="1:4" ht="5.9" customHeight="1">
      <c r="A44" s="36"/>
      <c r="B44" s="36"/>
      <c r="C44" s="36"/>
      <c r="D44" s="36"/>
    </row>
    <row r="45" spans="1:4" ht="47" customHeight="1">
      <c r="A45" s="36"/>
      <c r="B45" s="793" t="s">
        <v>32</v>
      </c>
      <c r="C45" s="793"/>
      <c r="D45" s="31"/>
    </row>
    <row r="46" spans="1:4" ht="15" hidden="1" customHeight="1"/>
    <row r="47" spans="1:4" ht="15" hidden="1" customHeight="1"/>
    <row r="48" spans="1:4" ht="15" hidden="1" customHeight="1"/>
    <row r="49" ht="15" hidden="1" customHeight="1"/>
    <row r="50" ht="15" hidden="1" customHeight="1"/>
    <row r="51" ht="15" hidden="1" customHeight="1"/>
    <row r="52" ht="15" hidden="1" customHeight="1"/>
  </sheetData>
  <sheetProtection algorithmName="SHA-512" hashValue="V9IOzPVne0THNb9F2/vXAoxihPL/NAyQ0s9I+x2LXLodLRgoEGSD+73UPhS6Pt0nLu+8Ti2tqqy6fPjW7ph7VQ==" saltValue="37z7L2q4B1UkuCMRYv9bPw==" spinCount="100000" sheet="1" objects="1" scenarios="1"/>
  <mergeCells count="22">
    <mergeCell ref="B45:C45"/>
    <mergeCell ref="B43:C43"/>
    <mergeCell ref="B39:C39"/>
    <mergeCell ref="B38:C38"/>
    <mergeCell ref="B40:C40"/>
    <mergeCell ref="B42:C42"/>
    <mergeCell ref="B41:C41"/>
    <mergeCell ref="B25:B28"/>
    <mergeCell ref="B29:C29"/>
    <mergeCell ref="B30:B34"/>
    <mergeCell ref="B36:C36"/>
    <mergeCell ref="B37:C37"/>
    <mergeCell ref="B14:C14"/>
    <mergeCell ref="B15:B18"/>
    <mergeCell ref="B19:C19"/>
    <mergeCell ref="B20:B23"/>
    <mergeCell ref="B24:C24"/>
    <mergeCell ref="B5:C5"/>
    <mergeCell ref="B8:B9"/>
    <mergeCell ref="B7:C7"/>
    <mergeCell ref="B10:C10"/>
    <mergeCell ref="B11:B13"/>
  </mergeCells>
  <hyperlinks>
    <hyperlink ref="C8" location="'Disclosure references'!A1" display="Disclosure references" xr:uid="{EC9B7645-4613-4EDB-9144-AA0C9FD9FD99}"/>
    <hyperlink ref="C9" location="'Reporting boundaries'!A1" display="Reporting boundaries" xr:uid="{880AD40F-2481-40F3-80D3-D0C93676FB49}"/>
    <hyperlink ref="C11" location="'Safety and health'!A1" display="Safety and health" xr:uid="{80A17EDA-6B0A-4A35-9423-446BA08190B5}"/>
    <hyperlink ref="C12" location="'Workforce and diversity'!A1" display="Workforce and diversity" xr:uid="{26108C0D-63D1-401C-885C-8B66A970D0C8}"/>
    <hyperlink ref="C13" location="'Attracting and retaining talent'!A1" display="Attracting and retaining talent" xr:uid="{4BC42552-AE91-4BF3-B761-C9EEEF3CE22D}"/>
    <hyperlink ref="C15" location="'Economic contribution'!A1" display="Our economic contributions" xr:uid="{6F4ADBF2-D7F0-4E45-A685-254B3C81A7AC}"/>
    <hyperlink ref="C16" location="'Community relationships'!A1" display="Community relationships" xr:uid="{6C519F29-2250-4AD6-A98F-45F2D2A9F850}"/>
    <hyperlink ref="C17" location="'Social investment'!A1" display="Social investment" xr:uid="{44DD70E4-C2F0-4A4F-9E7B-DAF41304198D}"/>
    <hyperlink ref="C18" location="Transformation!A1" display="Transformation in South Africa" xr:uid="{D13D7466-C18D-462C-B3FB-9C5616EAEC72}"/>
    <hyperlink ref="C20" location="'Human rights'!A1" display="Human rights" xr:uid="{225CE74F-2F38-46B5-8466-BDA5A98A2E06}"/>
    <hyperlink ref="C21" location="'Ethics and cybersecurity'!A1" display="Ethics, business integrity and cyber security" xr:uid="{2BD9DB2C-05DD-4C1D-B6AA-ED028FC5A545}"/>
    <hyperlink ref="C22" location="'Modern Slavery'!A1" display="Modern slavery" xr:uid="{86D45F8E-79E0-454B-8F92-403BB1FB6007}"/>
    <hyperlink ref="C23" location="Closure!A1" display="Closure" xr:uid="{DE2E5BBC-D2A4-4CBC-8516-CCEBC0C26CA9}"/>
    <hyperlink ref="C25" location="Landholdings!A1" display="Landholdings" xr:uid="{BBD3E28C-E245-4E13-851C-377D6170DD50}"/>
    <hyperlink ref="C26" location="Biodiversity!A1" display="Biodiversity" xr:uid="{7AB7BFCB-8C53-420F-8420-3AB28596BDA6}"/>
    <hyperlink ref="C27" location="Water!A1" display="Water" xr:uid="{81817E34-8092-433B-B822-3AFAEE941A7C}"/>
    <hyperlink ref="C28" location="'Pollution and tailings'!A1" display="Pollution and tailings management" xr:uid="{DCF25100-C91A-4C68-96A9-D065B13B1225}"/>
    <hyperlink ref="C30" location="Energy!A1" display="Energy" xr:uid="{2A42A91D-1BA6-41FB-8CA0-42B9BE4D886C}"/>
    <hyperlink ref="C31" location="Portfolio!A1" display="Portfolio" xr:uid="{2C16EDDB-D60D-4ADA-BEC1-75EDFA5EABF3}"/>
    <hyperlink ref="C32" location="'GHG Emissions'!A1" display="GHG emissions" xr:uid="{A75BB528-72F6-405E-9BFB-5BD174CC13B6}"/>
    <hyperlink ref="C33" location="'Other GHG Emissions'!A1" display="Other GHG emissions" xr:uid="{2344AC8A-BEE3-4C3E-9EDF-55E2B7DF7A49}"/>
    <hyperlink ref="C34" location="'Emissions Limiting Regulations'!A1" display="Emissions limiting regulations" xr:uid="{AAB46525-FE3C-4900-921F-670A83053C43}"/>
  </hyperlinks>
  <pageMargins left="0.75" right="0.75" top="1" bottom="1" header="0.5" footer="0.5"/>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8" tint="0.79998168889431442"/>
  </sheetPr>
  <dimension ref="A1:AB52"/>
  <sheetViews>
    <sheetView showRuler="0" workbookViewId="0"/>
  </sheetViews>
  <sheetFormatPr defaultColWidth="0" defaultRowHeight="12.5" zeroHeight="1"/>
  <cols>
    <col min="1" max="1" width="4.81640625" style="28" customWidth="1"/>
    <col min="2" max="2" width="64.1796875" style="28" customWidth="1"/>
    <col min="3" max="10" width="19.81640625" style="28" customWidth="1"/>
    <col min="11" max="13" width="13.7265625" style="28" customWidth="1"/>
    <col min="14" max="14" width="15.26953125" style="28" customWidth="1"/>
    <col min="15" max="15" width="13.7265625" style="28" customWidth="1"/>
    <col min="16" max="16" width="9.1796875" style="28" customWidth="1"/>
    <col min="17" max="28" width="9.1796875" style="28" hidden="1" customWidth="1"/>
    <col min="29" max="16384" width="13.7265625" style="28" hidden="1"/>
  </cols>
  <sheetData>
    <row r="1" spans="1:27" ht="15" customHeight="1">
      <c r="A1" s="31"/>
      <c r="B1" s="31"/>
      <c r="C1" s="31"/>
      <c r="D1" s="31"/>
      <c r="E1" s="31"/>
      <c r="F1" s="31"/>
      <c r="G1" s="31"/>
      <c r="H1" s="31"/>
      <c r="I1" s="31"/>
      <c r="J1" s="31"/>
      <c r="K1" s="31"/>
      <c r="L1" s="31"/>
      <c r="M1" s="31"/>
      <c r="N1" s="36"/>
      <c r="O1" s="36"/>
      <c r="P1" s="36"/>
    </row>
    <row r="2" spans="1:27" ht="74.150000000000006" customHeight="1">
      <c r="A2" s="36"/>
      <c r="B2" s="31"/>
      <c r="C2" s="36"/>
      <c r="D2" s="36"/>
      <c r="E2" s="36"/>
      <c r="F2" s="36"/>
      <c r="G2" s="36"/>
      <c r="H2" s="36"/>
      <c r="I2" s="36"/>
      <c r="J2" s="36"/>
      <c r="K2" s="36"/>
      <c r="L2" s="36"/>
      <c r="M2" s="36"/>
      <c r="N2" s="151"/>
      <c r="O2" s="41" t="s">
        <v>1</v>
      </c>
      <c r="P2" s="36"/>
    </row>
    <row r="3" spans="1:27" ht="15" customHeight="1">
      <c r="A3" s="36"/>
      <c r="B3" s="36"/>
      <c r="C3" s="36"/>
      <c r="D3" s="36"/>
      <c r="E3" s="36"/>
      <c r="F3" s="36"/>
      <c r="G3" s="36"/>
      <c r="H3" s="36"/>
      <c r="I3" s="36"/>
      <c r="J3" s="36"/>
      <c r="K3" s="36"/>
      <c r="L3" s="36"/>
      <c r="M3" s="36"/>
      <c r="N3" s="36"/>
      <c r="O3" s="36"/>
      <c r="P3" s="36"/>
    </row>
    <row r="4" spans="1:27" ht="15" customHeight="1">
      <c r="A4" s="36"/>
      <c r="B4" s="36"/>
      <c r="C4" s="36"/>
      <c r="D4" s="36"/>
      <c r="E4" s="36"/>
      <c r="F4" s="36"/>
      <c r="G4" s="36"/>
      <c r="H4" s="36"/>
      <c r="I4" s="36"/>
      <c r="J4" s="36"/>
      <c r="K4" s="36"/>
      <c r="L4" s="36"/>
      <c r="M4" s="36"/>
      <c r="N4" s="36"/>
      <c r="O4" s="36"/>
      <c r="P4" s="36"/>
    </row>
    <row r="5" spans="1:27" ht="27.65" customHeight="1">
      <c r="A5" s="36"/>
      <c r="B5" s="779" t="s">
        <v>31</v>
      </c>
      <c r="C5" s="783"/>
      <c r="D5" s="783"/>
      <c r="E5" s="783"/>
      <c r="F5" s="783"/>
      <c r="G5" s="783"/>
      <c r="H5" s="36"/>
      <c r="I5" s="36"/>
      <c r="J5" s="36"/>
      <c r="K5" s="36"/>
      <c r="L5" s="36"/>
      <c r="M5" s="36"/>
      <c r="N5" s="36"/>
      <c r="O5" s="36"/>
      <c r="P5" s="36"/>
    </row>
    <row r="6" spans="1:27" ht="15" customHeight="1">
      <c r="A6" s="36"/>
      <c r="B6" s="290"/>
      <c r="C6" s="290"/>
      <c r="D6" s="290"/>
      <c r="E6" s="290"/>
      <c r="F6" s="290"/>
      <c r="G6" s="290"/>
      <c r="H6" s="36"/>
      <c r="I6" s="36"/>
      <c r="J6" s="36"/>
      <c r="K6" s="36"/>
      <c r="L6" s="36"/>
      <c r="M6" s="36"/>
      <c r="N6" s="36"/>
      <c r="O6" s="36"/>
      <c r="P6" s="36"/>
    </row>
    <row r="7" spans="1:27" ht="15" customHeight="1">
      <c r="A7" s="36"/>
      <c r="B7" s="36"/>
      <c r="C7" s="36"/>
      <c r="D7" s="36"/>
      <c r="E7" s="36"/>
      <c r="F7" s="36"/>
      <c r="G7" s="36"/>
      <c r="H7" s="36"/>
      <c r="I7" s="36"/>
      <c r="J7" s="36"/>
      <c r="K7" s="36"/>
      <c r="L7" s="36"/>
      <c r="M7" s="36"/>
      <c r="N7" s="36"/>
      <c r="O7" s="36"/>
      <c r="P7" s="36"/>
    </row>
    <row r="8" spans="1:27" ht="40.9" customHeight="1">
      <c r="A8" s="36"/>
      <c r="B8" s="964" t="s">
        <v>1211</v>
      </c>
      <c r="C8" s="965"/>
      <c r="D8" s="965"/>
      <c r="E8" s="965"/>
      <c r="F8" s="965"/>
      <c r="G8" s="966"/>
      <c r="H8" s="122"/>
      <c r="I8" s="36"/>
      <c r="J8" s="36"/>
      <c r="K8" s="36"/>
      <c r="L8" s="36"/>
      <c r="M8" s="36"/>
      <c r="N8" s="36"/>
      <c r="O8" s="36"/>
      <c r="P8" s="36"/>
    </row>
    <row r="9" spans="1:27" ht="15" customHeight="1">
      <c r="A9" s="36"/>
      <c r="B9" s="369"/>
      <c r="C9" s="369"/>
      <c r="D9" s="369"/>
      <c r="E9" s="369"/>
      <c r="F9" s="369"/>
      <c r="G9" s="369"/>
      <c r="H9" s="36"/>
      <c r="I9" s="36"/>
      <c r="J9" s="36"/>
      <c r="K9" s="36"/>
      <c r="L9" s="36"/>
      <c r="M9" s="36"/>
      <c r="N9" s="36"/>
      <c r="O9" s="36"/>
      <c r="P9" s="36"/>
    </row>
    <row r="10" spans="1:27" ht="15.75" customHeight="1">
      <c r="A10" s="36"/>
      <c r="B10" s="36"/>
      <c r="C10" s="36"/>
      <c r="D10" s="36"/>
      <c r="E10" s="36"/>
      <c r="F10" s="36"/>
      <c r="G10" s="36"/>
      <c r="H10" s="36"/>
      <c r="I10" s="36"/>
      <c r="J10" s="36"/>
      <c r="K10" s="36"/>
      <c r="L10" s="36"/>
      <c r="M10" s="36"/>
      <c r="N10" s="36"/>
      <c r="O10" s="36"/>
      <c r="P10" s="36"/>
    </row>
    <row r="11" spans="1:27" ht="15.75" customHeight="1">
      <c r="A11" s="31"/>
      <c r="B11" s="380" t="s">
        <v>1106</v>
      </c>
      <c r="C11" s="380"/>
      <c r="D11" s="380"/>
      <c r="E11" s="380"/>
      <c r="F11" s="380"/>
      <c r="G11" s="380"/>
      <c r="H11" s="380"/>
      <c r="I11" s="31"/>
      <c r="J11" s="31"/>
      <c r="K11" s="31"/>
      <c r="L11" s="31"/>
      <c r="M11" s="31"/>
      <c r="N11" s="31"/>
      <c r="O11" s="31"/>
      <c r="P11" s="31"/>
      <c r="Q11" s="27"/>
      <c r="R11" s="27"/>
      <c r="S11" s="27"/>
      <c r="T11" s="27"/>
      <c r="U11" s="27"/>
      <c r="V11" s="27"/>
      <c r="W11" s="27"/>
      <c r="X11" s="27"/>
      <c r="Y11" s="27"/>
      <c r="Z11" s="27"/>
      <c r="AA11" s="27"/>
    </row>
    <row r="12" spans="1:27" ht="15.75" customHeight="1">
      <c r="A12" s="31"/>
      <c r="B12" s="31"/>
      <c r="C12" s="31"/>
      <c r="D12" s="31"/>
      <c r="E12" s="31"/>
      <c r="F12" s="31"/>
      <c r="G12" s="31"/>
      <c r="H12" s="31"/>
      <c r="I12" s="31"/>
      <c r="J12" s="31"/>
      <c r="K12" s="31"/>
      <c r="L12" s="31"/>
      <c r="M12" s="31"/>
      <c r="N12" s="31"/>
      <c r="O12" s="31"/>
      <c r="P12" s="31"/>
      <c r="Q12" s="27"/>
      <c r="R12" s="27"/>
      <c r="S12" s="27"/>
      <c r="T12" s="27"/>
      <c r="U12" s="27"/>
      <c r="V12" s="27"/>
      <c r="W12" s="27"/>
      <c r="X12" s="27"/>
      <c r="Y12" s="27"/>
      <c r="Z12" s="27"/>
      <c r="AA12" s="27"/>
    </row>
    <row r="13" spans="1:27" ht="15.75" customHeight="1">
      <c r="A13" s="31"/>
      <c r="B13" s="31"/>
      <c r="C13" s="31"/>
      <c r="D13" s="31"/>
      <c r="E13" s="31"/>
      <c r="F13" s="31"/>
      <c r="G13" s="31"/>
      <c r="H13" s="31"/>
      <c r="I13" s="31"/>
      <c r="J13" s="31"/>
      <c r="K13" s="31"/>
      <c r="L13" s="31"/>
      <c r="M13" s="31"/>
      <c r="N13" s="31"/>
      <c r="O13" s="31"/>
      <c r="P13" s="31"/>
      <c r="Q13" s="27"/>
      <c r="R13" s="27"/>
      <c r="S13" s="27"/>
      <c r="T13" s="27"/>
      <c r="U13" s="27"/>
      <c r="V13" s="27"/>
      <c r="W13" s="27"/>
      <c r="X13" s="27"/>
      <c r="Y13" s="27"/>
      <c r="Z13" s="27"/>
      <c r="AA13" s="27"/>
    </row>
    <row r="14" spans="1:27" ht="15.75" customHeight="1">
      <c r="A14" s="31"/>
      <c r="B14" s="569"/>
      <c r="C14" s="912" t="s">
        <v>119</v>
      </c>
      <c r="D14" s="1048"/>
      <c r="E14" s="1049" t="s">
        <v>120</v>
      </c>
      <c r="F14" s="1048"/>
      <c r="G14" s="1049" t="s">
        <v>121</v>
      </c>
      <c r="H14" s="1048"/>
      <c r="I14" s="912" t="s">
        <v>122</v>
      </c>
      <c r="J14" s="912"/>
      <c r="K14" s="31"/>
      <c r="L14" s="31"/>
      <c r="M14" s="31"/>
      <c r="N14" s="31"/>
      <c r="O14" s="31"/>
      <c r="P14" s="31"/>
      <c r="Q14" s="27"/>
      <c r="R14" s="27"/>
      <c r="S14" s="27"/>
      <c r="T14" s="27"/>
      <c r="U14" s="27"/>
      <c r="V14" s="27"/>
      <c r="W14" s="27"/>
      <c r="X14" s="27"/>
      <c r="Y14" s="27"/>
      <c r="Z14" s="27"/>
      <c r="AA14" s="27"/>
    </row>
    <row r="15" spans="1:27" ht="35.9" customHeight="1" thickBot="1">
      <c r="A15" s="31"/>
      <c r="B15" s="382" t="s">
        <v>1391</v>
      </c>
      <c r="C15" s="328" t="s">
        <v>1107</v>
      </c>
      <c r="D15" s="463" t="s">
        <v>1108</v>
      </c>
      <c r="E15" s="462" t="s">
        <v>1107</v>
      </c>
      <c r="F15" s="463" t="s">
        <v>1108</v>
      </c>
      <c r="G15" s="462" t="s">
        <v>1107</v>
      </c>
      <c r="H15" s="463" t="s">
        <v>1108</v>
      </c>
      <c r="I15" s="328" t="s">
        <v>1107</v>
      </c>
      <c r="J15" s="328" t="s">
        <v>1108</v>
      </c>
      <c r="K15" s="31"/>
      <c r="L15" s="31"/>
      <c r="M15" s="31"/>
      <c r="N15" s="31"/>
      <c r="O15" s="31"/>
      <c r="P15" s="31"/>
      <c r="Q15" s="27"/>
      <c r="R15" s="27"/>
      <c r="S15" s="27"/>
      <c r="T15" s="27"/>
      <c r="U15" s="27"/>
      <c r="V15" s="27"/>
      <c r="W15" s="27"/>
      <c r="X15" s="27"/>
      <c r="Y15" s="27"/>
      <c r="Z15" s="27"/>
      <c r="AA15" s="27"/>
    </row>
    <row r="16" spans="1:27" ht="15.75" customHeight="1">
      <c r="A16" s="31"/>
      <c r="B16" s="57" t="s">
        <v>1109</v>
      </c>
      <c r="C16" s="103">
        <v>106486</v>
      </c>
      <c r="D16" s="622">
        <v>122968</v>
      </c>
      <c r="E16" s="621">
        <v>116579</v>
      </c>
      <c r="F16" s="622">
        <v>123595</v>
      </c>
      <c r="G16" s="621">
        <v>132240</v>
      </c>
      <c r="H16" s="622">
        <v>116917</v>
      </c>
      <c r="I16" s="103">
        <v>132240</v>
      </c>
      <c r="J16" s="103">
        <v>117901</v>
      </c>
      <c r="K16" s="31"/>
      <c r="L16" s="31"/>
      <c r="M16" s="31"/>
      <c r="N16" s="31"/>
      <c r="O16" s="31"/>
      <c r="P16" s="31"/>
      <c r="Q16" s="27"/>
      <c r="R16" s="27"/>
      <c r="S16" s="27"/>
      <c r="T16" s="27"/>
      <c r="U16" s="27"/>
      <c r="V16" s="27"/>
      <c r="W16" s="27"/>
      <c r="X16" s="27"/>
      <c r="Y16" s="27"/>
      <c r="Z16" s="27"/>
      <c r="AA16" s="27"/>
    </row>
    <row r="17" spans="1:27" ht="15.75" customHeight="1">
      <c r="A17" s="31"/>
      <c r="B17" s="57" t="s">
        <v>1212</v>
      </c>
      <c r="C17" s="103">
        <v>100000</v>
      </c>
      <c r="D17" s="622">
        <v>135299</v>
      </c>
      <c r="E17" s="621">
        <v>142343</v>
      </c>
      <c r="F17" s="622">
        <v>174512</v>
      </c>
      <c r="G17" s="621">
        <v>201843</v>
      </c>
      <c r="H17" s="622">
        <v>196713</v>
      </c>
      <c r="I17" s="103">
        <v>195344</v>
      </c>
      <c r="J17" s="103">
        <v>192995</v>
      </c>
      <c r="K17" s="31"/>
      <c r="L17" s="31"/>
      <c r="M17" s="31"/>
      <c r="N17" s="31"/>
      <c r="O17" s="31"/>
      <c r="P17" s="31"/>
      <c r="Q17" s="27"/>
      <c r="R17" s="27"/>
      <c r="S17" s="27"/>
      <c r="T17" s="27"/>
      <c r="U17" s="27"/>
      <c r="V17" s="27"/>
      <c r="W17" s="27"/>
      <c r="X17" s="27"/>
      <c r="Y17" s="27"/>
      <c r="Z17" s="27"/>
      <c r="AA17" s="27"/>
    </row>
    <row r="18" spans="1:27" ht="15.75" customHeight="1">
      <c r="A18" s="31"/>
      <c r="B18" s="61" t="s">
        <v>1110</v>
      </c>
      <c r="C18" s="75">
        <v>3087057</v>
      </c>
      <c r="D18" s="624">
        <v>3218588</v>
      </c>
      <c r="E18" s="623">
        <v>3295004</v>
      </c>
      <c r="F18" s="624">
        <v>3177815</v>
      </c>
      <c r="G18" s="623">
        <v>3492670</v>
      </c>
      <c r="H18" s="624">
        <v>3453837</v>
      </c>
      <c r="I18" s="75">
        <v>3718777</v>
      </c>
      <c r="J18" s="75">
        <v>3553775</v>
      </c>
      <c r="K18" s="31"/>
      <c r="L18" s="31"/>
      <c r="M18" s="31"/>
      <c r="N18" s="31"/>
      <c r="O18" s="31"/>
      <c r="P18" s="31"/>
      <c r="Q18" s="27"/>
      <c r="R18" s="27"/>
      <c r="S18" s="27"/>
      <c r="T18" s="27"/>
      <c r="U18" s="27"/>
      <c r="V18" s="27"/>
      <c r="W18" s="27"/>
      <c r="X18" s="27"/>
      <c r="Y18" s="27"/>
      <c r="Z18" s="27"/>
      <c r="AA18" s="27"/>
    </row>
    <row r="19" spans="1:27" ht="8.15" customHeight="1">
      <c r="A19" s="31"/>
      <c r="B19" s="47"/>
      <c r="C19" s="47"/>
      <c r="D19" s="47"/>
      <c r="E19" s="47"/>
      <c r="F19" s="47"/>
      <c r="G19" s="47"/>
      <c r="H19" s="47"/>
      <c r="I19" s="47"/>
      <c r="J19" s="47"/>
      <c r="K19" s="31"/>
      <c r="L19" s="31"/>
      <c r="M19" s="31"/>
      <c r="N19" s="31"/>
      <c r="O19" s="31"/>
      <c r="P19" s="31"/>
      <c r="Q19" s="27"/>
      <c r="R19" s="27"/>
      <c r="S19" s="27"/>
      <c r="T19" s="27"/>
      <c r="U19" s="27"/>
      <c r="V19" s="27"/>
      <c r="W19" s="27"/>
      <c r="X19" s="27"/>
      <c r="Y19" s="27"/>
      <c r="Z19" s="27"/>
      <c r="AA19" s="27"/>
    </row>
    <row r="20" spans="1:27" ht="50.25" customHeight="1">
      <c r="A20" s="31"/>
      <c r="B20" s="822" t="s">
        <v>1390</v>
      </c>
      <c r="C20" s="822"/>
      <c r="D20" s="822"/>
      <c r="E20" s="822"/>
      <c r="F20" s="822"/>
      <c r="G20" s="822"/>
      <c r="H20" s="822"/>
      <c r="I20" s="308"/>
      <c r="J20" s="308"/>
      <c r="K20" s="31"/>
      <c r="L20" s="31"/>
      <c r="M20" s="31"/>
      <c r="N20" s="31"/>
      <c r="O20" s="31"/>
      <c r="P20" s="31"/>
      <c r="Q20" s="27"/>
      <c r="R20" s="27"/>
      <c r="S20" s="27"/>
      <c r="T20" s="27"/>
      <c r="U20" s="27"/>
      <c r="V20" s="27"/>
      <c r="W20" s="27"/>
      <c r="X20" s="27"/>
      <c r="Y20" s="27"/>
      <c r="Z20" s="27"/>
      <c r="AA20" s="27"/>
    </row>
    <row r="21" spans="1:27" ht="15.75" customHeight="1">
      <c r="A21" s="31"/>
      <c r="B21" s="31"/>
      <c r="C21" s="31"/>
      <c r="D21" s="31"/>
      <c r="E21" s="31"/>
      <c r="F21" s="31"/>
      <c r="G21" s="31"/>
      <c r="H21" s="31"/>
      <c r="I21" s="31"/>
      <c r="J21" s="31"/>
      <c r="K21" s="31"/>
      <c r="L21" s="31"/>
      <c r="M21" s="31"/>
      <c r="N21" s="31"/>
      <c r="O21" s="31"/>
      <c r="P21" s="31"/>
      <c r="Q21" s="27"/>
      <c r="R21" s="27"/>
      <c r="S21" s="27"/>
      <c r="T21" s="27"/>
      <c r="U21" s="27"/>
      <c r="V21" s="27"/>
      <c r="W21" s="27"/>
      <c r="X21" s="27"/>
      <c r="Y21" s="27"/>
      <c r="Z21" s="27"/>
      <c r="AA21" s="27"/>
    </row>
    <row r="22" spans="1:27" ht="15.75" customHeight="1">
      <c r="A22" s="31"/>
      <c r="B22" s="31"/>
      <c r="C22" s="528"/>
      <c r="D22" s="528"/>
      <c r="E22" s="31"/>
      <c r="F22" s="31"/>
      <c r="G22" s="31"/>
      <c r="H22" s="31"/>
      <c r="I22" s="31"/>
      <c r="J22" s="31"/>
      <c r="K22" s="31"/>
      <c r="L22" s="31"/>
      <c r="M22" s="31"/>
      <c r="N22" s="31"/>
      <c r="O22" s="31"/>
      <c r="P22" s="31"/>
      <c r="Q22" s="27"/>
      <c r="R22" s="27"/>
      <c r="S22" s="27"/>
      <c r="T22" s="27"/>
      <c r="U22" s="27"/>
      <c r="V22" s="27"/>
      <c r="W22" s="27"/>
      <c r="X22" s="27"/>
      <c r="Y22" s="27"/>
      <c r="Z22" s="27"/>
      <c r="AA22" s="27"/>
    </row>
    <row r="23" spans="1:27" ht="15.75" customHeight="1">
      <c r="A23" s="31"/>
      <c r="B23" s="34"/>
      <c r="C23" s="825" t="s">
        <v>1111</v>
      </c>
      <c r="D23" s="825"/>
      <c r="E23" s="31"/>
      <c r="F23" s="31"/>
      <c r="G23" s="31"/>
      <c r="H23" s="31"/>
      <c r="I23" s="31"/>
      <c r="J23" s="31"/>
      <c r="K23" s="31"/>
      <c r="L23" s="31"/>
      <c r="M23" s="31"/>
      <c r="N23" s="31"/>
      <c r="O23" s="31"/>
      <c r="P23" s="31"/>
      <c r="Q23" s="27"/>
      <c r="R23" s="27"/>
      <c r="S23" s="27"/>
      <c r="T23" s="27"/>
      <c r="U23" s="27"/>
      <c r="V23" s="27"/>
      <c r="W23" s="27"/>
      <c r="X23" s="27"/>
      <c r="Y23" s="27"/>
      <c r="Z23" s="27"/>
      <c r="AA23" s="27"/>
    </row>
    <row r="24" spans="1:27" ht="15.75" customHeight="1">
      <c r="A24" s="31"/>
      <c r="B24" s="286" t="s">
        <v>1392</v>
      </c>
      <c r="C24" s="292" t="s">
        <v>1112</v>
      </c>
      <c r="D24" s="292" t="s">
        <v>1393</v>
      </c>
      <c r="E24" s="31"/>
      <c r="F24" s="31"/>
      <c r="G24" s="31"/>
      <c r="H24" s="31"/>
      <c r="I24" s="31"/>
      <c r="J24" s="31"/>
      <c r="K24" s="31"/>
      <c r="L24" s="31"/>
      <c r="M24" s="31"/>
      <c r="N24" s="31"/>
      <c r="O24" s="31"/>
      <c r="P24" s="31"/>
      <c r="Q24" s="27"/>
      <c r="R24" s="27"/>
      <c r="S24" s="27"/>
      <c r="T24" s="27"/>
      <c r="U24" s="27"/>
      <c r="V24" s="27"/>
      <c r="W24" s="27"/>
      <c r="X24" s="27"/>
      <c r="Y24" s="27"/>
      <c r="Z24" s="27"/>
      <c r="AA24" s="27"/>
    </row>
    <row r="25" spans="1:27" ht="15.75" customHeight="1">
      <c r="A25" s="31"/>
      <c r="B25" s="55" t="s">
        <v>54</v>
      </c>
      <c r="C25" s="73">
        <v>6852277</v>
      </c>
      <c r="D25" s="73">
        <v>6706552</v>
      </c>
      <c r="E25" s="31"/>
      <c r="F25" s="31"/>
      <c r="G25" s="31"/>
      <c r="H25" s="31"/>
      <c r="I25" s="31"/>
      <c r="J25" s="31"/>
      <c r="K25" s="31"/>
      <c r="L25" s="31"/>
      <c r="M25" s="31"/>
      <c r="N25" s="31"/>
      <c r="O25" s="31"/>
      <c r="P25" s="31"/>
      <c r="Q25" s="27"/>
      <c r="R25" s="27"/>
      <c r="S25" s="27"/>
      <c r="T25" s="27"/>
      <c r="U25" s="27"/>
      <c r="V25" s="27"/>
      <c r="W25" s="27"/>
      <c r="X25" s="27"/>
      <c r="Y25" s="27"/>
      <c r="Z25" s="27"/>
      <c r="AA25" s="27"/>
    </row>
    <row r="26" spans="1:27" ht="15.75" customHeight="1">
      <c r="A26" s="31"/>
      <c r="B26" s="61" t="s">
        <v>60</v>
      </c>
      <c r="C26" s="75">
        <v>569460</v>
      </c>
      <c r="D26" s="75">
        <v>531405</v>
      </c>
      <c r="E26" s="31"/>
      <c r="F26" s="31"/>
      <c r="G26" s="31"/>
      <c r="H26" s="31"/>
      <c r="I26" s="31"/>
      <c r="J26" s="31"/>
      <c r="K26" s="31"/>
      <c r="L26" s="31"/>
      <c r="M26" s="31"/>
      <c r="N26" s="31"/>
      <c r="O26" s="31"/>
      <c r="P26" s="31"/>
      <c r="Q26" s="27"/>
      <c r="R26" s="27"/>
      <c r="S26" s="27"/>
      <c r="T26" s="27"/>
      <c r="U26" s="27"/>
      <c r="V26" s="27"/>
      <c r="W26" s="27"/>
      <c r="X26" s="27"/>
      <c r="Y26" s="27"/>
      <c r="Z26" s="27"/>
      <c r="AA26" s="27"/>
    </row>
    <row r="27" spans="1:27" ht="8.15" customHeight="1">
      <c r="A27" s="31"/>
      <c r="B27" s="47"/>
      <c r="C27" s="47"/>
      <c r="D27" s="47"/>
      <c r="E27" s="31"/>
      <c r="F27" s="31"/>
      <c r="G27" s="31"/>
      <c r="H27" s="31"/>
      <c r="I27" s="31"/>
      <c r="J27" s="31"/>
      <c r="K27" s="31"/>
      <c r="L27" s="31"/>
      <c r="M27" s="31"/>
      <c r="N27" s="31"/>
      <c r="O27" s="31"/>
      <c r="P27" s="31"/>
      <c r="Q27" s="27"/>
      <c r="R27" s="27"/>
      <c r="S27" s="27"/>
      <c r="T27" s="27"/>
      <c r="U27" s="27"/>
      <c r="V27" s="27"/>
      <c r="W27" s="27"/>
      <c r="X27" s="27"/>
      <c r="Y27" s="27"/>
      <c r="Z27" s="27"/>
      <c r="AA27" s="27"/>
    </row>
    <row r="28" spans="1:27" ht="45.75" customHeight="1">
      <c r="A28" s="31"/>
      <c r="B28" s="822" t="s">
        <v>1113</v>
      </c>
      <c r="C28" s="822"/>
      <c r="D28" s="822"/>
      <c r="E28" s="308"/>
      <c r="F28" s="308"/>
      <c r="G28" s="308"/>
      <c r="H28" s="308"/>
      <c r="I28" s="308"/>
      <c r="J28" s="308"/>
      <c r="K28" s="31"/>
      <c r="L28" s="31"/>
      <c r="M28" s="31"/>
      <c r="N28" s="31"/>
      <c r="O28" s="31"/>
      <c r="P28" s="31"/>
      <c r="Q28" s="27"/>
      <c r="R28" s="27"/>
      <c r="S28" s="27"/>
      <c r="T28" s="27"/>
      <c r="U28" s="27"/>
      <c r="V28" s="27"/>
      <c r="W28" s="27"/>
      <c r="X28" s="27"/>
      <c r="Y28" s="27"/>
      <c r="Z28" s="27"/>
      <c r="AA28" s="27"/>
    </row>
    <row r="29" spans="1:27" ht="15.75" customHeight="1">
      <c r="A29" s="36"/>
      <c r="B29" s="36"/>
      <c r="C29" s="36"/>
      <c r="D29" s="36"/>
      <c r="E29" s="36"/>
      <c r="F29" s="36"/>
      <c r="G29" s="36"/>
      <c r="H29" s="36"/>
      <c r="I29" s="36"/>
      <c r="J29" s="36"/>
      <c r="K29" s="36"/>
      <c r="L29" s="36"/>
      <c r="M29" s="36"/>
      <c r="N29" s="36"/>
      <c r="O29" s="36"/>
      <c r="P29" s="36"/>
    </row>
    <row r="30" spans="1:27" ht="15.75" customHeight="1">
      <c r="A30" s="36"/>
      <c r="B30" s="36"/>
      <c r="C30" s="36"/>
      <c r="D30" s="36"/>
      <c r="E30" s="36"/>
      <c r="F30" s="36"/>
      <c r="G30" s="36"/>
      <c r="H30" s="36"/>
      <c r="I30" s="36"/>
      <c r="J30" s="36"/>
      <c r="K30" s="36"/>
      <c r="L30" s="36"/>
      <c r="M30" s="36"/>
      <c r="N30" s="36"/>
      <c r="O30" s="36"/>
      <c r="P30" s="36"/>
    </row>
    <row r="31" spans="1:27" ht="19.149999999999999" customHeight="1">
      <c r="A31" s="31"/>
      <c r="B31" s="380" t="s">
        <v>1114</v>
      </c>
      <c r="C31" s="380"/>
      <c r="D31" s="380"/>
      <c r="E31" s="380"/>
      <c r="F31" s="380"/>
      <c r="G31" s="380"/>
      <c r="H31" s="380"/>
      <c r="I31" s="31"/>
      <c r="J31" s="31"/>
      <c r="K31" s="31"/>
      <c r="L31" s="31"/>
      <c r="M31" s="31"/>
      <c r="N31" s="36"/>
      <c r="O31" s="36"/>
      <c r="P31" s="36"/>
    </row>
    <row r="32" spans="1:27" ht="15" customHeight="1">
      <c r="A32" s="31"/>
      <c r="B32" s="31"/>
      <c r="C32" s="31"/>
      <c r="D32" s="31"/>
      <c r="E32" s="31"/>
      <c r="F32" s="31"/>
      <c r="G32" s="31"/>
      <c r="H32" s="31"/>
      <c r="I32" s="31"/>
      <c r="J32" s="31"/>
      <c r="K32" s="31"/>
      <c r="L32" s="31"/>
      <c r="M32" s="31"/>
      <c r="N32" s="36"/>
      <c r="O32" s="36"/>
      <c r="P32" s="36"/>
    </row>
    <row r="33" spans="1:16" ht="25.9" customHeight="1" thickBot="1">
      <c r="A33" s="31"/>
      <c r="B33" s="611" t="s">
        <v>1115</v>
      </c>
      <c r="C33" s="611" t="s">
        <v>1116</v>
      </c>
      <c r="D33" s="611" t="s">
        <v>1117</v>
      </c>
      <c r="E33" s="611" t="s">
        <v>966</v>
      </c>
      <c r="F33" s="611" t="s">
        <v>1118</v>
      </c>
      <c r="G33" s="611" t="s">
        <v>1119</v>
      </c>
      <c r="H33" s="611" t="s">
        <v>1120</v>
      </c>
      <c r="I33" s="611" t="s">
        <v>1121</v>
      </c>
      <c r="J33" s="1050" t="s">
        <v>1122</v>
      </c>
      <c r="K33" s="1050"/>
      <c r="L33" s="1050" t="s">
        <v>1123</v>
      </c>
      <c r="M33" s="1050"/>
      <c r="N33" s="611" t="s">
        <v>1124</v>
      </c>
      <c r="O33" s="625" t="s">
        <v>1125</v>
      </c>
      <c r="P33" s="36"/>
    </row>
    <row r="34" spans="1:16" ht="42.65" customHeight="1">
      <c r="A34" s="31"/>
      <c r="B34" s="603" t="s">
        <v>1126</v>
      </c>
      <c r="C34" s="603" t="s">
        <v>1127</v>
      </c>
      <c r="D34" s="603" t="s">
        <v>1128</v>
      </c>
      <c r="E34" s="603" t="s">
        <v>1129</v>
      </c>
      <c r="F34" s="603" t="s">
        <v>1130</v>
      </c>
      <c r="G34" s="604">
        <v>46051</v>
      </c>
      <c r="H34" s="603" t="s">
        <v>49</v>
      </c>
      <c r="I34" s="619" t="s">
        <v>1131</v>
      </c>
      <c r="J34" s="1051" t="s">
        <v>1406</v>
      </c>
      <c r="K34" s="1051"/>
      <c r="L34" s="1051" t="s">
        <v>1132</v>
      </c>
      <c r="M34" s="1051"/>
      <c r="N34" s="618" t="s">
        <v>1110</v>
      </c>
      <c r="O34" s="612">
        <v>1213</v>
      </c>
      <c r="P34" s="36"/>
    </row>
    <row r="35" spans="1:16" ht="55.9" customHeight="1">
      <c r="A35" s="31"/>
      <c r="B35" s="605" t="s">
        <v>1133</v>
      </c>
      <c r="C35" s="605" t="s">
        <v>1127</v>
      </c>
      <c r="D35" s="615" t="s">
        <v>1134</v>
      </c>
      <c r="E35" s="605" t="s">
        <v>1135</v>
      </c>
      <c r="F35" s="605" t="s">
        <v>1136</v>
      </c>
      <c r="G35" s="606">
        <v>46051</v>
      </c>
      <c r="H35" s="605" t="s">
        <v>49</v>
      </c>
      <c r="I35" s="620" t="s">
        <v>1131</v>
      </c>
      <c r="J35" s="1052"/>
      <c r="K35" s="1052"/>
      <c r="L35" s="1052"/>
      <c r="M35" s="1052"/>
      <c r="N35" s="617" t="s">
        <v>1110</v>
      </c>
      <c r="O35" s="613">
        <v>40000</v>
      </c>
      <c r="P35" s="36"/>
    </row>
    <row r="36" spans="1:16" ht="42.65" customHeight="1">
      <c r="A36" s="31"/>
      <c r="B36" s="605" t="s">
        <v>1137</v>
      </c>
      <c r="C36" s="605" t="s">
        <v>1127</v>
      </c>
      <c r="D36" s="615" t="s">
        <v>1134</v>
      </c>
      <c r="E36" s="615" t="s">
        <v>1138</v>
      </c>
      <c r="F36" s="605" t="s">
        <v>1139</v>
      </c>
      <c r="G36" s="606">
        <v>46051</v>
      </c>
      <c r="H36" s="605" t="s">
        <v>49</v>
      </c>
      <c r="I36" s="620" t="s">
        <v>1131</v>
      </c>
      <c r="J36" s="1052"/>
      <c r="K36" s="1052"/>
      <c r="L36" s="1052"/>
      <c r="M36" s="1052"/>
      <c r="N36" s="617" t="s">
        <v>1110</v>
      </c>
      <c r="O36" s="613">
        <v>9768</v>
      </c>
      <c r="P36" s="36"/>
    </row>
    <row r="37" spans="1:16" ht="42.65" customHeight="1">
      <c r="A37" s="31"/>
      <c r="B37" s="605" t="s">
        <v>1140</v>
      </c>
      <c r="C37" s="605" t="s">
        <v>1127</v>
      </c>
      <c r="D37" s="615" t="s">
        <v>1134</v>
      </c>
      <c r="E37" s="615" t="s">
        <v>1138</v>
      </c>
      <c r="F37" s="605" t="s">
        <v>1141</v>
      </c>
      <c r="G37" s="606">
        <v>46051</v>
      </c>
      <c r="H37" s="605" t="s">
        <v>49</v>
      </c>
      <c r="I37" s="620" t="s">
        <v>1131</v>
      </c>
      <c r="J37" s="1052"/>
      <c r="K37" s="1052"/>
      <c r="L37" s="1052"/>
      <c r="M37" s="1052"/>
      <c r="N37" s="617" t="s">
        <v>1110</v>
      </c>
      <c r="O37" s="613">
        <v>9000</v>
      </c>
      <c r="P37" s="36"/>
    </row>
    <row r="38" spans="1:16" ht="42.65" customHeight="1">
      <c r="A38" s="31"/>
      <c r="B38" s="605" t="s">
        <v>1142</v>
      </c>
      <c r="C38" s="605" t="s">
        <v>1127</v>
      </c>
      <c r="D38" s="615" t="s">
        <v>1134</v>
      </c>
      <c r="E38" s="615" t="s">
        <v>1138</v>
      </c>
      <c r="F38" s="605" t="s">
        <v>1143</v>
      </c>
      <c r="G38" s="606">
        <v>46051</v>
      </c>
      <c r="H38" s="605" t="s">
        <v>49</v>
      </c>
      <c r="I38" s="620" t="s">
        <v>1131</v>
      </c>
      <c r="J38" s="1052"/>
      <c r="K38" s="1052"/>
      <c r="L38" s="1052"/>
      <c r="M38" s="1052"/>
      <c r="N38" s="617" t="s">
        <v>1110</v>
      </c>
      <c r="O38" s="613">
        <v>3518</v>
      </c>
      <c r="P38" s="36"/>
    </row>
    <row r="39" spans="1:16" ht="29.15" customHeight="1">
      <c r="A39" s="31"/>
      <c r="B39" s="605" t="s">
        <v>1142</v>
      </c>
      <c r="C39" s="605" t="s">
        <v>1127</v>
      </c>
      <c r="D39" s="615" t="s">
        <v>1134</v>
      </c>
      <c r="E39" s="615" t="s">
        <v>1138</v>
      </c>
      <c r="F39" s="605" t="s">
        <v>1144</v>
      </c>
      <c r="G39" s="606">
        <v>46051</v>
      </c>
      <c r="H39" s="605" t="s">
        <v>49</v>
      </c>
      <c r="I39" s="620" t="s">
        <v>1131</v>
      </c>
      <c r="J39" s="1052"/>
      <c r="K39" s="1052"/>
      <c r="L39" s="1052"/>
      <c r="M39" s="1052"/>
      <c r="N39" s="843" t="s">
        <v>1109</v>
      </c>
      <c r="O39" s="613">
        <v>7482</v>
      </c>
      <c r="P39" s="36"/>
    </row>
    <row r="40" spans="1:16" ht="29.15" customHeight="1">
      <c r="A40" s="31"/>
      <c r="B40" s="605" t="s">
        <v>1145</v>
      </c>
      <c r="C40" s="605" t="s">
        <v>1127</v>
      </c>
      <c r="D40" s="615" t="s">
        <v>1134</v>
      </c>
      <c r="E40" s="615" t="s">
        <v>1138</v>
      </c>
      <c r="F40" s="605" t="s">
        <v>1146</v>
      </c>
      <c r="G40" s="606">
        <v>46051</v>
      </c>
      <c r="H40" s="605" t="s">
        <v>49</v>
      </c>
      <c r="I40" s="616" t="s">
        <v>1131</v>
      </c>
      <c r="J40" s="1052"/>
      <c r="K40" s="1052"/>
      <c r="L40" s="1052"/>
      <c r="M40" s="1052"/>
      <c r="N40" s="841"/>
      <c r="O40" s="613">
        <v>9000</v>
      </c>
      <c r="P40" s="36"/>
    </row>
    <row r="41" spans="1:16" ht="73.400000000000006" customHeight="1">
      <c r="A41" s="31"/>
      <c r="B41" s="605" t="s">
        <v>1147</v>
      </c>
      <c r="C41" s="607">
        <v>2024</v>
      </c>
      <c r="D41" s="615" t="s">
        <v>1148</v>
      </c>
      <c r="E41" s="615" t="s">
        <v>1149</v>
      </c>
      <c r="F41" s="605" t="s">
        <v>1150</v>
      </c>
      <c r="G41" s="606">
        <v>45841</v>
      </c>
      <c r="H41" s="615" t="s">
        <v>55</v>
      </c>
      <c r="I41" s="615" t="s">
        <v>1151</v>
      </c>
      <c r="J41" s="843" t="s">
        <v>1152</v>
      </c>
      <c r="K41" s="843"/>
      <c r="L41" s="843" t="s">
        <v>1407</v>
      </c>
      <c r="M41" s="843"/>
      <c r="N41" s="601" t="s">
        <v>54</v>
      </c>
      <c r="O41" s="613">
        <v>18012</v>
      </c>
      <c r="P41" s="36"/>
    </row>
    <row r="42" spans="1:16" ht="73.400000000000006" customHeight="1">
      <c r="A42" s="31"/>
      <c r="B42" s="605" t="s">
        <v>1147</v>
      </c>
      <c r="C42" s="607">
        <v>2024</v>
      </c>
      <c r="D42" s="615" t="s">
        <v>1148</v>
      </c>
      <c r="E42" s="615" t="s">
        <v>1149</v>
      </c>
      <c r="F42" s="605" t="s">
        <v>1153</v>
      </c>
      <c r="G42" s="606">
        <v>45841</v>
      </c>
      <c r="H42" s="615" t="s">
        <v>55</v>
      </c>
      <c r="I42" s="615" t="s">
        <v>1151</v>
      </c>
      <c r="J42" s="780"/>
      <c r="K42" s="780"/>
      <c r="L42" s="841"/>
      <c r="M42" s="841"/>
      <c r="N42" s="601" t="s">
        <v>60</v>
      </c>
      <c r="O42" s="613">
        <v>5627</v>
      </c>
      <c r="P42" s="36"/>
    </row>
    <row r="43" spans="1:16" ht="73.400000000000006" customHeight="1">
      <c r="A43" s="36"/>
      <c r="B43" s="605" t="s">
        <v>1147</v>
      </c>
      <c r="C43" s="607">
        <v>2024</v>
      </c>
      <c r="D43" s="615" t="s">
        <v>1148</v>
      </c>
      <c r="E43" s="615" t="s">
        <v>1149</v>
      </c>
      <c r="F43" s="605" t="s">
        <v>1154</v>
      </c>
      <c r="G43" s="606">
        <v>46195</v>
      </c>
      <c r="H43" s="615" t="s">
        <v>55</v>
      </c>
      <c r="I43" s="615" t="s">
        <v>1151</v>
      </c>
      <c r="J43" s="1047"/>
      <c r="K43" s="1047"/>
      <c r="L43" s="843" t="s">
        <v>1408</v>
      </c>
      <c r="M43" s="843"/>
      <c r="N43" s="601" t="s">
        <v>54</v>
      </c>
      <c r="O43" s="613">
        <v>71760</v>
      </c>
      <c r="P43" s="36"/>
    </row>
    <row r="44" spans="1:16" ht="73.400000000000006" customHeight="1">
      <c r="A44" s="36"/>
      <c r="B44" s="605" t="s">
        <v>1147</v>
      </c>
      <c r="C44" s="607">
        <v>2025</v>
      </c>
      <c r="D44" s="615" t="s">
        <v>1148</v>
      </c>
      <c r="E44" s="615" t="s">
        <v>1149</v>
      </c>
      <c r="F44" s="605" t="s">
        <v>1155</v>
      </c>
      <c r="G44" s="606">
        <v>46197</v>
      </c>
      <c r="H44" s="615" t="s">
        <v>55</v>
      </c>
      <c r="I44" s="615" t="s">
        <v>1151</v>
      </c>
      <c r="J44" s="1047"/>
      <c r="K44" s="1047"/>
      <c r="L44" s="1047"/>
      <c r="M44" s="1047"/>
      <c r="N44" s="602" t="s">
        <v>60</v>
      </c>
      <c r="O44" s="613">
        <v>1000</v>
      </c>
      <c r="P44" s="36"/>
    </row>
    <row r="45" spans="1:16" ht="73.400000000000006" customHeight="1">
      <c r="A45" s="36"/>
      <c r="B45" s="608" t="s">
        <v>1147</v>
      </c>
      <c r="C45" s="609">
        <v>2024</v>
      </c>
      <c r="D45" s="609" t="s">
        <v>1148</v>
      </c>
      <c r="E45" s="615" t="s">
        <v>1149</v>
      </c>
      <c r="F45" s="608" t="s">
        <v>1156</v>
      </c>
      <c r="G45" s="610">
        <v>46197</v>
      </c>
      <c r="H45" s="615" t="s">
        <v>55</v>
      </c>
      <c r="I45" s="615" t="s">
        <v>1151</v>
      </c>
      <c r="J45" s="1047"/>
      <c r="K45" s="1047"/>
      <c r="L45" s="1047"/>
      <c r="M45" s="1047"/>
      <c r="N45" s="602" t="s">
        <v>60</v>
      </c>
      <c r="O45" s="614">
        <v>4447</v>
      </c>
      <c r="P45" s="36"/>
    </row>
    <row r="46" spans="1:16" ht="8.15" customHeight="1">
      <c r="A46" s="31"/>
      <c r="B46" s="47"/>
      <c r="C46" s="47"/>
      <c r="D46" s="47"/>
      <c r="E46" s="47"/>
      <c r="F46" s="47"/>
      <c r="G46" s="47"/>
      <c r="H46" s="47"/>
      <c r="I46" s="47"/>
      <c r="J46" s="47"/>
      <c r="K46" s="47"/>
      <c r="L46" s="47"/>
      <c r="M46" s="47"/>
      <c r="N46" s="47"/>
      <c r="O46" s="47"/>
      <c r="P46" s="36"/>
    </row>
    <row r="47" spans="1:16" ht="15" customHeight="1">
      <c r="A47" s="31"/>
      <c r="B47" s="822" t="s">
        <v>1157</v>
      </c>
      <c r="C47" s="822"/>
      <c r="D47" s="822"/>
      <c r="E47" s="822"/>
      <c r="F47" s="822"/>
      <c r="G47" s="822"/>
      <c r="H47" s="822"/>
      <c r="I47" s="31"/>
      <c r="J47" s="31"/>
      <c r="K47" s="31"/>
      <c r="L47" s="31"/>
      <c r="M47" s="31"/>
      <c r="N47" s="36"/>
      <c r="O47" s="36"/>
      <c r="P47" s="36"/>
    </row>
    <row r="48" spans="1:16" ht="19.149999999999999" customHeight="1">
      <c r="A48" s="36"/>
      <c r="B48" s="36"/>
      <c r="C48" s="36"/>
      <c r="D48" s="36"/>
      <c r="E48" s="36"/>
      <c r="F48" s="36"/>
      <c r="G48" s="36"/>
      <c r="H48" s="36"/>
      <c r="I48" s="36"/>
      <c r="J48" s="36"/>
      <c r="K48" s="36"/>
      <c r="L48" s="36"/>
      <c r="M48" s="36"/>
      <c r="N48" s="36"/>
      <c r="O48" s="36"/>
      <c r="P48" s="36"/>
    </row>
    <row r="49" spans="2:12" ht="15" hidden="1" customHeight="1"/>
    <row r="50" spans="2:12" ht="15" hidden="1" customHeight="1">
      <c r="B50" s="27"/>
      <c r="C50" s="27"/>
      <c r="D50" s="27"/>
      <c r="E50" s="27"/>
      <c r="F50" s="27"/>
      <c r="G50" s="27"/>
      <c r="H50" s="27"/>
      <c r="I50" s="27"/>
      <c r="J50" s="27"/>
      <c r="K50" s="27"/>
      <c r="L50" s="27"/>
    </row>
    <row r="51" spans="2:12" ht="15.75" hidden="1" customHeight="1"/>
    <row r="52" spans="2:12" ht="26.65" hidden="1" customHeight="1"/>
  </sheetData>
  <sheetProtection algorithmName="SHA-512" hashValue="PyyF2f1mazsG6XArq7uJegkUCNaeprl28V6oW9625W9ErRXKQ4HYnpNGRiHAeYdaKz7I574anqU6MUoUudP+Aw==" saltValue="Oeu5CJjcXk6zcbLw7IJLhg==" spinCount="100000" sheet="1" objects="1" scenarios="1"/>
  <mergeCells count="18">
    <mergeCell ref="B47:H47"/>
    <mergeCell ref="C23:D23"/>
    <mergeCell ref="B28:D28"/>
    <mergeCell ref="J34:K40"/>
    <mergeCell ref="N39:N40"/>
    <mergeCell ref="L34:M40"/>
    <mergeCell ref="B8:G8"/>
    <mergeCell ref="B5:G5"/>
    <mergeCell ref="L43:M45"/>
    <mergeCell ref="J41:K45"/>
    <mergeCell ref="L41:M42"/>
    <mergeCell ref="C14:D14"/>
    <mergeCell ref="G14:H14"/>
    <mergeCell ref="E14:F14"/>
    <mergeCell ref="I14:J14"/>
    <mergeCell ref="L33:M33"/>
    <mergeCell ref="J33:K33"/>
    <mergeCell ref="B20:H20"/>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sheetPr>
  <dimension ref="A1:XFC62"/>
  <sheetViews>
    <sheetView showGridLines="0" showRuler="0" workbookViewId="0"/>
  </sheetViews>
  <sheetFormatPr defaultColWidth="0" defaultRowHeight="12.5" zeroHeight="1"/>
  <cols>
    <col min="1" max="1" width="4.453125" customWidth="1"/>
    <col min="2" max="2" width="13" customWidth="1"/>
    <col min="3" max="3" width="21.81640625" customWidth="1"/>
    <col min="4" max="4" width="44.453125" customWidth="1"/>
    <col min="5" max="5" width="21.81640625" customWidth="1"/>
    <col min="6" max="6" width="13.7265625" customWidth="1"/>
    <col min="7" max="8" width="13.7265625" hidden="1" customWidth="1"/>
    <col min="9" max="22" width="0" hidden="1" customWidth="1"/>
    <col min="23" max="16383" width="13.7265625" hidden="1"/>
    <col min="16384" max="16384" width="2.1796875" customWidth="1"/>
  </cols>
  <sheetData>
    <row r="1" spans="1:6" ht="15" customHeight="1">
      <c r="A1" s="39"/>
      <c r="B1" s="39"/>
      <c r="C1" s="39"/>
      <c r="D1" s="39"/>
      <c r="E1" s="39"/>
      <c r="F1" s="39"/>
    </row>
    <row r="2" spans="1:6" ht="74.150000000000006" customHeight="1">
      <c r="A2" s="39"/>
      <c r="B2" s="40"/>
      <c r="C2" s="40"/>
      <c r="D2" s="39"/>
      <c r="E2" s="31"/>
      <c r="F2" s="41" t="s">
        <v>1</v>
      </c>
    </row>
    <row r="3" spans="1:6" ht="15" customHeight="1">
      <c r="A3" s="39"/>
      <c r="B3" s="40"/>
      <c r="C3" s="40"/>
      <c r="D3" s="39"/>
      <c r="E3" s="39"/>
      <c r="F3" s="39"/>
    </row>
    <row r="4" spans="1:6" ht="15" customHeight="1">
      <c r="A4" s="39"/>
      <c r="B4" s="40"/>
      <c r="C4" s="40"/>
      <c r="D4" s="39"/>
      <c r="E4" s="39"/>
      <c r="F4" s="39"/>
    </row>
    <row r="5" spans="1:6" ht="27.65" customHeight="1">
      <c r="A5" s="39"/>
      <c r="B5" s="779" t="s">
        <v>33</v>
      </c>
      <c r="C5" s="779"/>
      <c r="D5" s="783"/>
      <c r="E5" s="783"/>
      <c r="F5" s="39"/>
    </row>
    <row r="6" spans="1:6" ht="15" customHeight="1">
      <c r="A6" s="39"/>
      <c r="B6" s="39"/>
      <c r="C6" s="39"/>
      <c r="D6" s="39"/>
      <c r="E6" s="39"/>
      <c r="F6" s="39"/>
    </row>
    <row r="7" spans="1:6" ht="15" customHeight="1">
      <c r="A7" s="39"/>
      <c r="B7" s="39"/>
      <c r="C7" s="39"/>
      <c r="D7" s="39"/>
      <c r="E7" s="39"/>
      <c r="F7" s="39"/>
    </row>
    <row r="8" spans="1:6" ht="15" customHeight="1" thickBot="1">
      <c r="A8" s="39"/>
      <c r="B8" s="794" t="s">
        <v>34</v>
      </c>
      <c r="C8" s="794"/>
      <c r="D8" s="794"/>
      <c r="E8" s="794"/>
      <c r="F8" s="39"/>
    </row>
    <row r="9" spans="1:6" ht="15" customHeight="1">
      <c r="A9" s="39"/>
      <c r="B9" s="796" t="s">
        <v>1158</v>
      </c>
      <c r="C9" s="796"/>
      <c r="D9" s="796"/>
      <c r="E9" s="796"/>
      <c r="F9" s="39"/>
    </row>
    <row r="10" spans="1:6" ht="15" customHeight="1">
      <c r="A10" s="39"/>
      <c r="B10" s="795" t="s">
        <v>1159</v>
      </c>
      <c r="C10" s="795"/>
      <c r="D10" s="795"/>
      <c r="E10" s="795"/>
      <c r="F10" s="39"/>
    </row>
    <row r="11" spans="1:6" ht="15" customHeight="1">
      <c r="A11" s="39"/>
      <c r="B11" s="795" t="s">
        <v>1160</v>
      </c>
      <c r="C11" s="795"/>
      <c r="D11" s="795"/>
      <c r="E11" s="795"/>
      <c r="F11" s="39"/>
    </row>
    <row r="12" spans="1:6" ht="15" customHeight="1">
      <c r="A12" s="39"/>
      <c r="B12" s="795" t="s">
        <v>1161</v>
      </c>
      <c r="C12" s="795"/>
      <c r="D12" s="795"/>
      <c r="E12" s="795"/>
      <c r="F12" s="39"/>
    </row>
    <row r="13" spans="1:6" ht="15" customHeight="1">
      <c r="A13" s="39"/>
      <c r="B13" s="795" t="s">
        <v>1162</v>
      </c>
      <c r="C13" s="795"/>
      <c r="D13" s="795"/>
      <c r="E13" s="795"/>
      <c r="F13" s="39"/>
    </row>
    <row r="14" spans="1:6" ht="15" customHeight="1">
      <c r="A14" s="39"/>
      <c r="B14" s="795" t="s">
        <v>1163</v>
      </c>
      <c r="C14" s="795"/>
      <c r="D14" s="795"/>
      <c r="E14" s="795"/>
      <c r="F14" s="39"/>
    </row>
    <row r="15" spans="1:6" ht="15" customHeight="1">
      <c r="A15" s="39"/>
      <c r="B15" s="797" t="s">
        <v>1164</v>
      </c>
      <c r="C15" s="797"/>
      <c r="D15" s="797"/>
      <c r="E15" s="797"/>
      <c r="F15" s="39"/>
    </row>
    <row r="16" spans="1:6" ht="15" customHeight="1">
      <c r="A16" s="39"/>
      <c r="B16" s="42"/>
      <c r="C16" s="42"/>
      <c r="D16" s="42"/>
      <c r="E16" s="42"/>
      <c r="F16" s="39"/>
    </row>
    <row r="17" spans="1:22" ht="15" customHeight="1" thickBot="1">
      <c r="A17" s="39"/>
      <c r="B17" s="799" t="s">
        <v>35</v>
      </c>
      <c r="C17" s="799"/>
      <c r="D17" s="799"/>
      <c r="E17" s="799"/>
      <c r="F17" s="39"/>
    </row>
    <row r="18" spans="1:22" ht="15" customHeight="1">
      <c r="A18" s="39"/>
      <c r="B18" s="798" t="s">
        <v>36</v>
      </c>
      <c r="C18" s="798"/>
      <c r="D18" s="798"/>
      <c r="E18" s="798"/>
      <c r="F18" s="39"/>
    </row>
    <row r="19" spans="1:22" ht="15" customHeight="1">
      <c r="A19" s="39"/>
      <c r="B19" s="795" t="s">
        <v>1165</v>
      </c>
      <c r="C19" s="795"/>
      <c r="D19" s="795"/>
      <c r="E19" s="795"/>
      <c r="F19" s="39"/>
    </row>
    <row r="20" spans="1:22" ht="15" customHeight="1">
      <c r="A20" s="39"/>
      <c r="B20" s="795" t="s">
        <v>1166</v>
      </c>
      <c r="C20" s="795"/>
      <c r="D20" s="795"/>
      <c r="E20" s="795"/>
      <c r="F20" s="39"/>
    </row>
    <row r="21" spans="1:22" ht="15" customHeight="1">
      <c r="A21" s="39"/>
      <c r="B21" s="795" t="s">
        <v>1167</v>
      </c>
      <c r="C21" s="795"/>
      <c r="D21" s="795"/>
      <c r="E21" s="795"/>
      <c r="F21" s="39"/>
    </row>
    <row r="22" spans="1:22" ht="15" customHeight="1">
      <c r="A22" s="39"/>
      <c r="B22" s="795" t="s">
        <v>1168</v>
      </c>
      <c r="C22" s="795"/>
      <c r="D22" s="795"/>
      <c r="E22" s="795"/>
      <c r="F22" s="39"/>
    </row>
    <row r="23" spans="1:22" ht="15" customHeight="1">
      <c r="A23" s="39"/>
      <c r="B23" s="795" t="s">
        <v>1169</v>
      </c>
      <c r="C23" s="795"/>
      <c r="D23" s="795"/>
      <c r="E23" s="795"/>
      <c r="F23" s="39"/>
    </row>
    <row r="24" spans="1:22" ht="15" customHeight="1">
      <c r="A24" s="39"/>
      <c r="B24" s="795" t="s">
        <v>1170</v>
      </c>
      <c r="C24" s="795"/>
      <c r="D24" s="795"/>
      <c r="E24" s="795"/>
      <c r="F24" s="39"/>
    </row>
    <row r="25" spans="1:22" ht="15" customHeight="1">
      <c r="A25" s="40"/>
      <c r="B25" s="795" t="s">
        <v>1171</v>
      </c>
      <c r="C25" s="795"/>
      <c r="D25" s="795"/>
      <c r="E25" s="795"/>
      <c r="F25" s="40"/>
      <c r="G25" s="1"/>
      <c r="H25" s="1"/>
      <c r="I25" s="1"/>
      <c r="J25" s="1"/>
      <c r="K25" s="1"/>
      <c r="L25" s="1"/>
      <c r="M25" s="1"/>
      <c r="N25" s="1"/>
      <c r="O25" s="1"/>
      <c r="P25" s="1"/>
      <c r="Q25" s="1"/>
      <c r="R25" s="1"/>
      <c r="S25" s="1"/>
      <c r="T25" s="1"/>
      <c r="U25" s="1"/>
      <c r="V25" s="1"/>
    </row>
    <row r="26" spans="1:22" ht="15" customHeight="1">
      <c r="A26" s="39"/>
      <c r="B26" s="800" t="s">
        <v>37</v>
      </c>
      <c r="C26" s="800"/>
      <c r="D26" s="800"/>
      <c r="E26" s="800"/>
      <c r="F26" s="39"/>
    </row>
    <row r="27" spans="1:22" ht="15" customHeight="1">
      <c r="A27" s="39"/>
      <c r="B27" s="795" t="s">
        <v>1172</v>
      </c>
      <c r="C27" s="795"/>
      <c r="D27" s="795"/>
      <c r="E27" s="795"/>
      <c r="F27" s="39"/>
    </row>
    <row r="28" spans="1:22" ht="15" customHeight="1">
      <c r="A28" s="39"/>
      <c r="B28" s="795" t="s">
        <v>1173</v>
      </c>
      <c r="C28" s="795"/>
      <c r="D28" s="795"/>
      <c r="E28" s="795"/>
      <c r="F28" s="39"/>
    </row>
    <row r="29" spans="1:22" ht="15" customHeight="1">
      <c r="A29" s="39"/>
      <c r="B29" s="795" t="s">
        <v>1174</v>
      </c>
      <c r="C29" s="795"/>
      <c r="D29" s="795"/>
      <c r="E29" s="795"/>
      <c r="F29" s="39"/>
    </row>
    <row r="30" spans="1:22" ht="15" customHeight="1">
      <c r="A30" s="39"/>
      <c r="B30" s="795" t="s">
        <v>1175</v>
      </c>
      <c r="C30" s="795"/>
      <c r="D30" s="795"/>
      <c r="E30" s="795"/>
      <c r="F30" s="39"/>
    </row>
    <row r="31" spans="1:22" ht="15" customHeight="1">
      <c r="A31" s="39"/>
      <c r="B31" s="795" t="s">
        <v>1176</v>
      </c>
      <c r="C31" s="795"/>
      <c r="D31" s="795"/>
      <c r="E31" s="795"/>
      <c r="F31" s="39"/>
    </row>
    <row r="32" spans="1:22" ht="15" customHeight="1">
      <c r="A32" s="39"/>
      <c r="B32" s="795" t="s">
        <v>1177</v>
      </c>
      <c r="C32" s="795"/>
      <c r="D32" s="795"/>
      <c r="E32" s="795"/>
      <c r="F32" s="39"/>
    </row>
    <row r="33" spans="1:6" ht="15" customHeight="1">
      <c r="A33" s="39"/>
      <c r="B33" s="795" t="s">
        <v>1178</v>
      </c>
      <c r="C33" s="795"/>
      <c r="D33" s="795"/>
      <c r="E33" s="795"/>
      <c r="F33" s="39"/>
    </row>
    <row r="34" spans="1:6" ht="15" customHeight="1">
      <c r="A34" s="39"/>
      <c r="B34" s="795" t="s">
        <v>1179</v>
      </c>
      <c r="C34" s="795"/>
      <c r="D34" s="795"/>
      <c r="E34" s="795"/>
      <c r="F34" s="39"/>
    </row>
    <row r="35" spans="1:6" ht="15" customHeight="1">
      <c r="A35" s="39"/>
      <c r="B35" s="795" t="s">
        <v>1180</v>
      </c>
      <c r="C35" s="795"/>
      <c r="D35" s="795"/>
      <c r="E35" s="795"/>
      <c r="F35" s="39"/>
    </row>
    <row r="36" spans="1:6" ht="15" customHeight="1">
      <c r="A36" s="39"/>
      <c r="B36" s="795" t="s">
        <v>1181</v>
      </c>
      <c r="C36" s="795"/>
      <c r="D36" s="795"/>
      <c r="E36" s="795"/>
      <c r="F36" s="39"/>
    </row>
    <row r="37" spans="1:6" ht="15" customHeight="1">
      <c r="A37" s="39"/>
      <c r="B37" s="800" t="s">
        <v>38</v>
      </c>
      <c r="C37" s="800"/>
      <c r="D37" s="800"/>
      <c r="E37" s="800"/>
      <c r="F37" s="39"/>
    </row>
    <row r="38" spans="1:6" ht="15" customHeight="1">
      <c r="A38" s="39"/>
      <c r="B38" s="795" t="s">
        <v>1182</v>
      </c>
      <c r="C38" s="795"/>
      <c r="D38" s="795"/>
      <c r="E38" s="795"/>
      <c r="F38" s="39"/>
    </row>
    <row r="39" spans="1:6" ht="15" customHeight="1">
      <c r="A39" s="39"/>
      <c r="B39" s="795" t="s">
        <v>1183</v>
      </c>
      <c r="C39" s="795"/>
      <c r="D39" s="795"/>
      <c r="E39" s="795"/>
      <c r="F39" s="39"/>
    </row>
    <row r="40" spans="1:6" ht="15" customHeight="1">
      <c r="A40" s="39"/>
      <c r="B40" s="795" t="s">
        <v>1184</v>
      </c>
      <c r="C40" s="795"/>
      <c r="D40" s="795"/>
      <c r="E40" s="795"/>
      <c r="F40" s="39"/>
    </row>
    <row r="41" spans="1:6" ht="15" customHeight="1">
      <c r="A41" s="39"/>
      <c r="B41" s="795" t="s">
        <v>1185</v>
      </c>
      <c r="C41" s="795"/>
      <c r="D41" s="795"/>
      <c r="E41" s="795"/>
      <c r="F41" s="39"/>
    </row>
    <row r="42" spans="1:6" ht="15" customHeight="1">
      <c r="A42" s="39"/>
      <c r="B42" s="795" t="s">
        <v>1186</v>
      </c>
      <c r="C42" s="795"/>
      <c r="D42" s="795"/>
      <c r="E42" s="795"/>
      <c r="F42" s="39"/>
    </row>
    <row r="43" spans="1:6" ht="15" customHeight="1">
      <c r="A43" s="39"/>
      <c r="B43" s="797" t="s">
        <v>1187</v>
      </c>
      <c r="C43" s="797"/>
      <c r="D43" s="797"/>
      <c r="E43" s="797"/>
      <c r="F43" s="39"/>
    </row>
    <row r="44" spans="1:6" ht="15" customHeight="1">
      <c r="A44" s="39"/>
      <c r="B44" s="801"/>
      <c r="C44" s="801"/>
      <c r="D44" s="801"/>
      <c r="E44" s="801"/>
      <c r="F44" s="39"/>
    </row>
    <row r="45" spans="1:6" ht="15" customHeight="1" thickBot="1">
      <c r="A45" s="39"/>
      <c r="B45" s="799" t="s">
        <v>39</v>
      </c>
      <c r="C45" s="799"/>
      <c r="D45" s="799"/>
      <c r="E45" s="799"/>
      <c r="F45" s="39"/>
    </row>
    <row r="46" spans="1:6" ht="15" customHeight="1">
      <c r="A46" s="39"/>
      <c r="B46" s="796" t="s">
        <v>1188</v>
      </c>
      <c r="C46" s="796"/>
      <c r="D46" s="796"/>
      <c r="E46" s="796"/>
      <c r="F46" s="39"/>
    </row>
    <row r="47" spans="1:6" ht="15" customHeight="1">
      <c r="A47" s="39"/>
      <c r="B47" s="795" t="s">
        <v>1189</v>
      </c>
      <c r="C47" s="795"/>
      <c r="D47" s="795"/>
      <c r="E47" s="795"/>
      <c r="F47" s="39"/>
    </row>
    <row r="48" spans="1:6" ht="15" customHeight="1">
      <c r="A48" s="39"/>
      <c r="B48" s="795" t="s">
        <v>1441</v>
      </c>
      <c r="C48" s="795"/>
      <c r="D48" s="795"/>
      <c r="E48" s="795"/>
      <c r="F48" s="39"/>
    </row>
    <row r="49" spans="1:6" ht="15" customHeight="1">
      <c r="A49" s="39"/>
      <c r="B49" s="795" t="s">
        <v>1190</v>
      </c>
      <c r="C49" s="795"/>
      <c r="D49" s="795"/>
      <c r="E49" s="795"/>
      <c r="F49" s="39"/>
    </row>
    <row r="50" spans="1:6" ht="15" customHeight="1">
      <c r="A50" s="39"/>
      <c r="B50" s="797" t="s">
        <v>1191</v>
      </c>
      <c r="C50" s="797"/>
      <c r="D50" s="797"/>
      <c r="E50" s="797"/>
      <c r="F50" s="39"/>
    </row>
    <row r="51" spans="1:6" ht="15" customHeight="1">
      <c r="A51" s="39"/>
      <c r="B51" s="42"/>
      <c r="C51" s="42"/>
      <c r="D51" s="42"/>
      <c r="E51" s="42"/>
      <c r="F51" s="39"/>
    </row>
    <row r="52" spans="1:6" ht="15" hidden="1" customHeight="1"/>
    <row r="53" spans="1:6" ht="15" hidden="1" customHeight="1"/>
    <row r="54" spans="1:6" ht="15" hidden="1" customHeight="1"/>
    <row r="55" spans="1:6" ht="15" hidden="1" customHeight="1"/>
    <row r="56" spans="1:6" ht="15" hidden="1" customHeight="1"/>
    <row r="57" spans="1:6" ht="15" hidden="1" customHeight="1"/>
    <row r="58" spans="1:6" ht="15" hidden="1" customHeight="1"/>
    <row r="59" spans="1:6" ht="15" hidden="1" customHeight="1"/>
    <row r="60" spans="1:6" ht="15" hidden="1" customHeight="1"/>
    <row r="61" spans="1:6" ht="15" hidden="1" customHeight="1"/>
    <row r="62" spans="1:6" ht="15" hidden="1" customHeight="1"/>
  </sheetData>
  <sheetProtection algorithmName="SHA-512" hashValue="Ttdu74kvAqjPnkMmp36J9e7NnrmlGu2JP8ycFymdU4o1DE0LcW4xNZskORhHJ4QALwg2flc/09QVn630PDYyzQ==" saltValue="TFWU40ynFpyUf288oBpuMw==" spinCount="100000" sheet="1" objects="1" scenarios="1"/>
  <mergeCells count="43">
    <mergeCell ref="B50:E50"/>
    <mergeCell ref="B49:E49"/>
    <mergeCell ref="B47:E47"/>
    <mergeCell ref="B48:E48"/>
    <mergeCell ref="B40:E40"/>
    <mergeCell ref="B41:E41"/>
    <mergeCell ref="B42:E42"/>
    <mergeCell ref="B46:E46"/>
    <mergeCell ref="B45:E45"/>
    <mergeCell ref="B44:E44"/>
    <mergeCell ref="B43:E43"/>
    <mergeCell ref="B38:E38"/>
    <mergeCell ref="B37:E37"/>
    <mergeCell ref="B35:E35"/>
    <mergeCell ref="B36:E36"/>
    <mergeCell ref="B39:E39"/>
    <mergeCell ref="B28:E28"/>
    <mergeCell ref="B29:E29"/>
    <mergeCell ref="B30:E30"/>
    <mergeCell ref="B33:E33"/>
    <mergeCell ref="B34:E34"/>
    <mergeCell ref="B32:E32"/>
    <mergeCell ref="B31:E31"/>
    <mergeCell ref="B26:E26"/>
    <mergeCell ref="B24:E24"/>
    <mergeCell ref="B22:E22"/>
    <mergeCell ref="B23:E23"/>
    <mergeCell ref="B27:E27"/>
    <mergeCell ref="B25:E25"/>
    <mergeCell ref="B13:E13"/>
    <mergeCell ref="B14:E14"/>
    <mergeCell ref="B15:E15"/>
    <mergeCell ref="B20:E20"/>
    <mergeCell ref="B21:E21"/>
    <mergeCell ref="B19:E19"/>
    <mergeCell ref="B18:E18"/>
    <mergeCell ref="B17:E17"/>
    <mergeCell ref="B8:E8"/>
    <mergeCell ref="B5:E5"/>
    <mergeCell ref="B12:E12"/>
    <mergeCell ref="B11:E11"/>
    <mergeCell ref="B9:E9"/>
    <mergeCell ref="B10:E10"/>
  </mergeCells>
  <hyperlinks>
    <hyperlink ref="B9:E9" r:id="rId1" display="Annual Report 2026" xr:uid="{C64BCFCF-EE18-46EF-BB7E-D88139032419}"/>
    <hyperlink ref="B10:E15" r:id="rId2" display="Climate Change Action Plan 2025" xr:uid="{E73FEAA2-46E1-432C-8B3C-1BF35504D255}"/>
    <hyperlink ref="B19:E19" r:id="rId3" display="Sustainability Policy" xr:uid="{F9197179-03DE-49EF-AD4E-EE1467267923}"/>
    <hyperlink ref="B20:E20" r:id="rId4" display="Code of Business Conduct and Speak Up Policy" xr:uid="{63E8643A-0F6A-40BE-B0D9-CFAB45A517EA}"/>
    <hyperlink ref="B21:E21" r:id="rId5" display="Addendum to our Speak up Policy (Australia)" xr:uid="{B477CD32-8CE9-408E-97BD-8DE499580E75}"/>
    <hyperlink ref="B22:E22" r:id="rId6" display="Anti-Bribery and Corruption Policy" xr:uid="{251F30A2-F49B-420C-A936-E2BADA0949B3}"/>
    <hyperlink ref="B23:E23" r:id="rId7" display="Diversity and Inclusion Policy" xr:uid="{2401F81A-93AE-4711-971F-02533375DF03}"/>
    <hyperlink ref="B24:E24" r:id="rId8" display="Risk Management Policy" xr:uid="{44C0525E-A272-4CB0-9A31-4ABA7E152B5B}"/>
    <hyperlink ref="B25:E25" r:id="rId9" display="Supplier Minimum Requirements" xr:uid="{217DDA48-346A-4925-B581-217FA9FCB898}"/>
    <hyperlink ref="B27:E36" r:id="rId10" display="Our Approach to Biodiversity" xr:uid="{29CDA1E3-106C-4BC9-860A-12572FE22010}"/>
    <hyperlink ref="B38:E43" r:id="rId11" display="Board Charter" xr:uid="{3FA415D9-094D-4698-9D0B-8D0909831B06}"/>
    <hyperlink ref="B46:E46" r:id="rId12" display="2026 Workplace Gender Equality Agency Report " xr:uid="{03314F4A-A347-4A21-B7D6-37B36AFD0E8A}"/>
    <hyperlink ref="B47:E47" r:id="rId13" display="GISTM Requirement 15.1 Public Disclosures" xr:uid="{EB81190F-B7C3-4FF6-A03C-F6F904348F0E}"/>
    <hyperlink ref="B49:E49" r:id="rId14" display="Innovate Reconciliation Action Plan 2024 - 2026" xr:uid="{4E0EBCCC-F040-4447-B3B3-75CDEED8B2D7}"/>
    <hyperlink ref="B50:E50" r:id="rId15" display="United Nations Global Compact Communication on Progress 2026" xr:uid="{3DD560BE-D0FF-4BA1-B0EC-8E178B4738D0}"/>
    <hyperlink ref="B48:E48" r:id="rId16" display="Tailings Storage Facilities Directory" xr:uid="{3541804D-9A09-470C-8667-93D489F82C39}"/>
  </hyperlinks>
  <pageMargins left="0.75" right="0.75" top="1" bottom="1" header="0.5" footer="0.5"/>
  <drawing r:id="rId1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H62"/>
  <sheetViews>
    <sheetView showRuler="0" workbookViewId="0"/>
  </sheetViews>
  <sheetFormatPr defaultColWidth="0" defaultRowHeight="12.5" zeroHeight="1"/>
  <cols>
    <col min="1" max="1" width="4.7265625" style="28" customWidth="1"/>
    <col min="2" max="2" width="48.1796875" style="28" customWidth="1"/>
    <col min="3" max="3" width="12.81640625" style="28" customWidth="1"/>
    <col min="4" max="4" width="16.26953125" style="28" customWidth="1"/>
    <col min="5" max="5" width="49.54296875" style="28" customWidth="1"/>
    <col min="6" max="6" width="21.1796875" style="28" customWidth="1"/>
    <col min="7" max="7" width="67.1796875" style="28" customWidth="1"/>
    <col min="8" max="8" width="13.7265625" style="28" customWidth="1"/>
    <col min="9" max="16384" width="13.7265625" style="28" hidden="1"/>
  </cols>
  <sheetData>
    <row r="1" spans="1:8" ht="15" customHeight="1">
      <c r="A1" s="36"/>
      <c r="B1" s="36"/>
      <c r="C1" s="36"/>
      <c r="D1" s="36"/>
      <c r="E1" s="36"/>
      <c r="F1" s="36"/>
      <c r="G1" s="36"/>
      <c r="H1" s="36"/>
    </row>
    <row r="2" spans="1:8" ht="74.150000000000006" customHeight="1">
      <c r="A2" s="36"/>
      <c r="B2" s="31"/>
      <c r="C2" s="31"/>
      <c r="D2" s="31"/>
      <c r="E2" s="31"/>
      <c r="F2" s="31"/>
      <c r="G2" s="41" t="s">
        <v>1</v>
      </c>
      <c r="H2" s="31"/>
    </row>
    <row r="3" spans="1:8" ht="15" customHeight="1">
      <c r="A3" s="36"/>
      <c r="B3" s="31"/>
      <c r="C3" s="31"/>
      <c r="D3" s="31"/>
      <c r="E3" s="31"/>
      <c r="F3" s="31"/>
      <c r="G3" s="31"/>
      <c r="H3" s="31"/>
    </row>
    <row r="4" spans="1:8" ht="15" customHeight="1">
      <c r="A4" s="36"/>
      <c r="B4" s="31"/>
      <c r="C4" s="31"/>
      <c r="D4" s="31"/>
      <c r="E4" s="31"/>
      <c r="F4" s="31"/>
      <c r="G4" s="31"/>
      <c r="H4" s="31"/>
    </row>
    <row r="5" spans="1:8" ht="27.65" customHeight="1">
      <c r="A5" s="36"/>
      <c r="B5" s="779" t="s">
        <v>40</v>
      </c>
      <c r="C5" s="779"/>
      <c r="D5" s="779"/>
      <c r="E5" s="779"/>
      <c r="F5" s="779"/>
      <c r="G5" s="779"/>
      <c r="H5" s="779"/>
    </row>
    <row r="6" spans="1:8" ht="15" customHeight="1">
      <c r="A6" s="36"/>
      <c r="B6" s="36"/>
      <c r="C6" s="36"/>
      <c r="D6" s="36"/>
      <c r="E6" s="36"/>
      <c r="F6" s="36"/>
      <c r="G6" s="36"/>
      <c r="H6" s="36"/>
    </row>
    <row r="7" spans="1:8" ht="15" customHeight="1">
      <c r="A7" s="36"/>
      <c r="B7" s="31"/>
      <c r="C7" s="31"/>
      <c r="D7" s="31"/>
      <c r="E7" s="31"/>
      <c r="F7" s="31"/>
      <c r="G7" s="31"/>
      <c r="H7" s="36"/>
    </row>
    <row r="8" spans="1:8" ht="95.9" customHeight="1">
      <c r="A8" s="36"/>
      <c r="B8" s="792" t="s">
        <v>1403</v>
      </c>
      <c r="C8" s="792"/>
      <c r="D8" s="792"/>
      <c r="E8" s="792"/>
      <c r="F8" s="792"/>
      <c r="G8" s="792"/>
      <c r="H8" s="36"/>
    </row>
    <row r="9" spans="1:8" ht="15" customHeight="1">
      <c r="A9" s="36"/>
      <c r="B9" s="36"/>
      <c r="C9" s="36"/>
      <c r="D9" s="36"/>
      <c r="E9" s="36"/>
      <c r="F9" s="36"/>
      <c r="G9" s="36"/>
      <c r="H9" s="36"/>
    </row>
    <row r="10" spans="1:8" ht="15" customHeight="1">
      <c r="A10" s="36"/>
      <c r="B10" s="36"/>
      <c r="C10" s="36"/>
      <c r="D10" s="36"/>
      <c r="E10" s="36"/>
      <c r="F10" s="36"/>
      <c r="G10" s="36"/>
      <c r="H10" s="36"/>
    </row>
    <row r="11" spans="1:8" ht="19.149999999999999" customHeight="1">
      <c r="A11" s="36"/>
      <c r="B11" s="802" t="s">
        <v>41</v>
      </c>
      <c r="C11" s="803"/>
      <c r="D11" s="803"/>
      <c r="E11" s="803"/>
      <c r="F11" s="36"/>
      <c r="G11" s="36"/>
      <c r="H11" s="36"/>
    </row>
    <row r="12" spans="1:8" ht="5.9" customHeight="1">
      <c r="A12" s="36"/>
      <c r="B12" s="36"/>
      <c r="C12" s="36"/>
      <c r="D12" s="36"/>
      <c r="E12" s="36"/>
      <c r="F12" s="36"/>
      <c r="G12" s="36"/>
      <c r="H12" s="36"/>
    </row>
    <row r="13" spans="1:8" ht="29.15" customHeight="1">
      <c r="A13" s="36"/>
      <c r="B13" s="792" t="s">
        <v>42</v>
      </c>
      <c r="C13" s="792"/>
      <c r="D13" s="792"/>
      <c r="E13" s="792"/>
      <c r="F13" s="792"/>
      <c r="G13" s="792"/>
      <c r="H13" s="36"/>
    </row>
    <row r="14" spans="1:8" ht="15" customHeight="1">
      <c r="A14" s="36"/>
      <c r="B14" s="36"/>
      <c r="C14" s="36"/>
      <c r="D14" s="36"/>
      <c r="E14" s="36"/>
      <c r="F14" s="36"/>
      <c r="G14" s="36"/>
      <c r="H14" s="36"/>
    </row>
    <row r="15" spans="1:8" ht="15.75" customHeight="1">
      <c r="A15" s="36"/>
      <c r="B15" s="288" t="s">
        <v>1196</v>
      </c>
      <c r="C15" s="288" t="s">
        <v>43</v>
      </c>
      <c r="D15" s="288" t="s">
        <v>44</v>
      </c>
      <c r="E15" s="288" t="s">
        <v>45</v>
      </c>
      <c r="F15" s="288" t="s">
        <v>46</v>
      </c>
      <c r="G15" s="288" t="s">
        <v>47</v>
      </c>
      <c r="H15" s="36"/>
    </row>
    <row r="16" spans="1:8" ht="29.15" customHeight="1">
      <c r="A16" s="36"/>
      <c r="B16" s="55" t="s">
        <v>48</v>
      </c>
      <c r="C16" s="55" t="s">
        <v>49</v>
      </c>
      <c r="D16" s="56">
        <v>0.6</v>
      </c>
      <c r="E16" s="55" t="s">
        <v>50</v>
      </c>
      <c r="F16" s="55" t="s">
        <v>51</v>
      </c>
      <c r="G16" s="55" t="s">
        <v>52</v>
      </c>
      <c r="H16" s="36"/>
    </row>
    <row r="17" spans="1:8" ht="15.75" customHeight="1">
      <c r="A17" s="36"/>
      <c r="B17" s="57" t="s">
        <v>53</v>
      </c>
      <c r="C17" s="57" t="s">
        <v>49</v>
      </c>
      <c r="D17" s="58">
        <v>1</v>
      </c>
      <c r="E17" s="57"/>
      <c r="F17" s="57" t="s">
        <v>51</v>
      </c>
      <c r="G17" s="57"/>
      <c r="H17" s="36"/>
    </row>
    <row r="18" spans="1:8" ht="15.75" customHeight="1">
      <c r="A18" s="36"/>
      <c r="B18" s="57" t="s">
        <v>54</v>
      </c>
      <c r="C18" s="57" t="s">
        <v>55</v>
      </c>
      <c r="D18" s="58">
        <v>1</v>
      </c>
      <c r="E18" s="57"/>
      <c r="F18" s="57" t="s">
        <v>51</v>
      </c>
      <c r="G18" s="57"/>
      <c r="H18" s="36"/>
    </row>
    <row r="19" spans="1:8" ht="42.65" customHeight="1">
      <c r="A19" s="36"/>
      <c r="B19" s="57" t="s">
        <v>56</v>
      </c>
      <c r="C19" s="57" t="s">
        <v>57</v>
      </c>
      <c r="D19" s="59">
        <v>0.63670000000000004</v>
      </c>
      <c r="E19" s="57" t="s">
        <v>58</v>
      </c>
      <c r="F19" s="57" t="s">
        <v>59</v>
      </c>
      <c r="G19" s="57" t="s">
        <v>1432</v>
      </c>
      <c r="H19" s="36"/>
    </row>
    <row r="20" spans="1:8" ht="162.65" customHeight="1">
      <c r="A20" s="36"/>
      <c r="B20" s="57" t="s">
        <v>60</v>
      </c>
      <c r="C20" s="57" t="s">
        <v>55</v>
      </c>
      <c r="D20" s="60">
        <v>0.54600000000000004</v>
      </c>
      <c r="E20" s="57" t="s">
        <v>61</v>
      </c>
      <c r="F20" s="57" t="s">
        <v>62</v>
      </c>
      <c r="G20" s="57" t="s">
        <v>63</v>
      </c>
      <c r="H20" s="36"/>
    </row>
    <row r="21" spans="1:8" ht="29.15" customHeight="1">
      <c r="A21" s="36"/>
      <c r="B21" s="61" t="s">
        <v>64</v>
      </c>
      <c r="C21" s="61" t="s">
        <v>49</v>
      </c>
      <c r="D21" s="62">
        <v>0.86</v>
      </c>
      <c r="E21" s="61" t="s">
        <v>65</v>
      </c>
      <c r="F21" s="61" t="s">
        <v>51</v>
      </c>
      <c r="G21" s="61"/>
      <c r="H21" s="36"/>
    </row>
    <row r="22" spans="1:8" ht="15" customHeight="1">
      <c r="A22" s="36"/>
      <c r="B22" s="47"/>
      <c r="C22" s="47"/>
      <c r="D22" s="47"/>
      <c r="E22" s="47"/>
      <c r="F22" s="47"/>
      <c r="G22" s="47"/>
      <c r="H22" s="36"/>
    </row>
    <row r="23" spans="1:8" ht="24.25" customHeight="1">
      <c r="A23" s="36"/>
      <c r="B23" s="804" t="s">
        <v>66</v>
      </c>
      <c r="C23" s="805"/>
      <c r="D23" s="805"/>
      <c r="E23" s="805"/>
      <c r="F23" s="805"/>
      <c r="G23" s="805"/>
      <c r="H23" s="36"/>
    </row>
    <row r="24" spans="1:8" ht="15" customHeight="1">
      <c r="A24" s="36"/>
      <c r="B24" s="36"/>
      <c r="C24" s="36"/>
      <c r="D24" s="36"/>
      <c r="E24" s="36"/>
      <c r="F24" s="36"/>
      <c r="G24" s="36"/>
      <c r="H24" s="36"/>
    </row>
    <row r="25" spans="1:8" ht="15" customHeight="1">
      <c r="A25" s="36"/>
      <c r="B25" s="36"/>
      <c r="C25" s="36"/>
      <c r="D25" s="36"/>
      <c r="E25" s="36"/>
      <c r="F25" s="36"/>
      <c r="G25" s="36"/>
      <c r="H25" s="36"/>
    </row>
    <row r="26" spans="1:8" ht="15" customHeight="1">
      <c r="A26" s="36"/>
      <c r="B26" s="802" t="s">
        <v>67</v>
      </c>
      <c r="C26" s="802"/>
      <c r="D26" s="802"/>
      <c r="E26" s="802"/>
      <c r="F26" s="36"/>
      <c r="G26" s="36"/>
      <c r="H26" s="36"/>
    </row>
    <row r="27" spans="1:8" ht="5.9" customHeight="1">
      <c r="A27" s="36"/>
      <c r="B27" s="36"/>
      <c r="C27" s="36"/>
      <c r="D27" s="36"/>
      <c r="E27" s="36"/>
      <c r="F27" s="36"/>
      <c r="G27" s="36"/>
      <c r="H27" s="36"/>
    </row>
    <row r="28" spans="1:8" ht="60" customHeight="1">
      <c r="A28" s="36"/>
      <c r="B28" s="792" t="s">
        <v>68</v>
      </c>
      <c r="C28" s="792"/>
      <c r="D28" s="792"/>
      <c r="E28" s="792"/>
      <c r="F28" s="792"/>
      <c r="G28" s="792"/>
      <c r="H28" s="36"/>
    </row>
    <row r="29" spans="1:8" ht="15" customHeight="1">
      <c r="A29" s="36"/>
      <c r="B29" s="36"/>
      <c r="C29" s="36"/>
      <c r="D29" s="36"/>
      <c r="E29" s="36"/>
      <c r="F29" s="36"/>
      <c r="G29" s="36"/>
      <c r="H29" s="36"/>
    </row>
    <row r="30" spans="1:8" ht="15" customHeight="1">
      <c r="A30" s="36"/>
      <c r="B30" s="288" t="s">
        <v>69</v>
      </c>
      <c r="C30" s="288" t="s">
        <v>43</v>
      </c>
      <c r="D30" s="288" t="s">
        <v>44</v>
      </c>
      <c r="E30" s="288" t="s">
        <v>45</v>
      </c>
      <c r="F30" s="288" t="s">
        <v>46</v>
      </c>
      <c r="G30" s="288" t="s">
        <v>47</v>
      </c>
      <c r="H30" s="36"/>
    </row>
    <row r="31" spans="1:8" ht="135.75" customHeight="1">
      <c r="A31" s="36"/>
      <c r="B31" s="55" t="s">
        <v>70</v>
      </c>
      <c r="C31" s="55" t="s">
        <v>71</v>
      </c>
      <c r="D31" s="56">
        <v>1</v>
      </c>
      <c r="E31" s="55"/>
      <c r="F31" s="55" t="s">
        <v>72</v>
      </c>
      <c r="G31" s="55" t="s">
        <v>1404</v>
      </c>
      <c r="H31" s="36"/>
    </row>
    <row r="32" spans="1:8" ht="29.15" customHeight="1">
      <c r="A32" s="36"/>
      <c r="B32" s="61" t="s">
        <v>73</v>
      </c>
      <c r="C32" s="61" t="s">
        <v>74</v>
      </c>
      <c r="D32" s="64">
        <v>0.501</v>
      </c>
      <c r="E32" s="61" t="s">
        <v>75</v>
      </c>
      <c r="F32" s="61" t="s">
        <v>76</v>
      </c>
      <c r="G32" s="61" t="s">
        <v>77</v>
      </c>
      <c r="H32" s="36"/>
    </row>
    <row r="33" spans="1:8" ht="15" customHeight="1">
      <c r="A33" s="36"/>
      <c r="B33" s="47"/>
      <c r="C33" s="47"/>
      <c r="D33" s="47"/>
      <c r="E33" s="47"/>
      <c r="F33" s="47"/>
      <c r="G33" s="47"/>
      <c r="H33" s="36"/>
    </row>
    <row r="34" spans="1:8" ht="15" customHeight="1">
      <c r="A34" s="36"/>
      <c r="B34" s="36"/>
      <c r="C34" s="36"/>
      <c r="D34" s="36"/>
      <c r="E34" s="36"/>
      <c r="F34" s="36"/>
      <c r="G34" s="36"/>
      <c r="H34" s="36"/>
    </row>
    <row r="35" spans="1:8" ht="15" customHeight="1">
      <c r="A35" s="36"/>
      <c r="B35" s="802" t="s">
        <v>78</v>
      </c>
      <c r="C35" s="802"/>
      <c r="D35" s="802"/>
      <c r="E35" s="802"/>
      <c r="F35" s="31"/>
      <c r="G35" s="31"/>
      <c r="H35" s="36"/>
    </row>
    <row r="36" spans="1:8" ht="5.9" customHeight="1">
      <c r="A36" s="36"/>
      <c r="B36" s="36"/>
      <c r="C36" s="36"/>
      <c r="D36" s="36"/>
      <c r="E36" s="36"/>
      <c r="F36" s="36"/>
      <c r="G36" s="36"/>
      <c r="H36" s="36"/>
    </row>
    <row r="37" spans="1:8" ht="42.65" customHeight="1">
      <c r="A37" s="36"/>
      <c r="B37" s="792" t="s">
        <v>79</v>
      </c>
      <c r="C37" s="792"/>
      <c r="D37" s="792"/>
      <c r="E37" s="792"/>
      <c r="F37" s="792"/>
      <c r="G37" s="792"/>
      <c r="H37" s="36"/>
    </row>
    <row r="38" spans="1:8" ht="15" customHeight="1">
      <c r="A38" s="36"/>
      <c r="B38" s="36"/>
      <c r="C38" s="36"/>
      <c r="D38" s="36"/>
      <c r="E38" s="36"/>
      <c r="F38" s="36"/>
      <c r="G38" s="36"/>
      <c r="H38" s="36"/>
    </row>
    <row r="39" spans="1:8" ht="15" customHeight="1">
      <c r="A39" s="36"/>
      <c r="B39" s="288" t="s">
        <v>80</v>
      </c>
      <c r="C39" s="288" t="s">
        <v>43</v>
      </c>
      <c r="D39" s="288" t="s">
        <v>44</v>
      </c>
      <c r="E39" s="288" t="s">
        <v>45</v>
      </c>
      <c r="F39" s="288" t="s">
        <v>46</v>
      </c>
      <c r="G39" s="288" t="s">
        <v>47</v>
      </c>
      <c r="H39" s="36"/>
    </row>
    <row r="40" spans="1:8" ht="15.75" customHeight="1">
      <c r="A40" s="36"/>
      <c r="B40" s="55" t="s">
        <v>81</v>
      </c>
      <c r="C40" s="55" t="s">
        <v>82</v>
      </c>
      <c r="D40" s="56">
        <v>0.5</v>
      </c>
      <c r="E40" s="55" t="s">
        <v>83</v>
      </c>
      <c r="F40" s="55" t="s">
        <v>76</v>
      </c>
      <c r="G40" s="55" t="s">
        <v>84</v>
      </c>
      <c r="H40" s="36"/>
    </row>
    <row r="41" spans="1:8" ht="15.75" customHeight="1">
      <c r="A41" s="36"/>
      <c r="B41" s="57" t="s">
        <v>85</v>
      </c>
      <c r="C41" s="57" t="s">
        <v>86</v>
      </c>
      <c r="D41" s="58">
        <v>0.45</v>
      </c>
      <c r="E41" s="57" t="s">
        <v>87</v>
      </c>
      <c r="F41" s="57" t="s">
        <v>51</v>
      </c>
      <c r="G41" s="806" t="s">
        <v>88</v>
      </c>
      <c r="H41" s="36"/>
    </row>
    <row r="42" spans="1:8" ht="29.15" customHeight="1">
      <c r="A42" s="36"/>
      <c r="B42" s="57" t="s">
        <v>1192</v>
      </c>
      <c r="C42" s="57" t="s">
        <v>89</v>
      </c>
      <c r="D42" s="58">
        <v>0.36</v>
      </c>
      <c r="E42" s="57" t="s">
        <v>90</v>
      </c>
      <c r="F42" s="57" t="s">
        <v>51</v>
      </c>
      <c r="G42" s="793"/>
      <c r="H42" s="36"/>
    </row>
    <row r="43" spans="1:8" ht="15.75" customHeight="1">
      <c r="A43" s="36"/>
      <c r="B43" s="57" t="s">
        <v>1193</v>
      </c>
      <c r="C43" s="57" t="s">
        <v>89</v>
      </c>
      <c r="D43" s="58">
        <v>0.4</v>
      </c>
      <c r="E43" s="57" t="s">
        <v>91</v>
      </c>
      <c r="F43" s="57" t="s">
        <v>51</v>
      </c>
      <c r="G43" s="793"/>
      <c r="H43" s="36"/>
    </row>
    <row r="44" spans="1:8" ht="29.15" customHeight="1">
      <c r="A44" s="36"/>
      <c r="B44" s="61" t="s">
        <v>1194</v>
      </c>
      <c r="C44" s="61" t="s">
        <v>89</v>
      </c>
      <c r="D44" s="62">
        <v>0.33</v>
      </c>
      <c r="E44" s="61" t="s">
        <v>92</v>
      </c>
      <c r="F44" s="61" t="s">
        <v>51</v>
      </c>
      <c r="G44" s="807"/>
      <c r="H44" s="36"/>
    </row>
    <row r="45" spans="1:8" ht="7.5" customHeight="1">
      <c r="A45" s="36"/>
      <c r="B45" s="47"/>
      <c r="C45" s="47"/>
      <c r="D45" s="47"/>
      <c r="E45" s="47"/>
      <c r="F45" s="47"/>
      <c r="G45" s="47"/>
      <c r="H45" s="36"/>
    </row>
    <row r="46" spans="1:8" ht="25.9" customHeight="1">
      <c r="A46" s="36"/>
      <c r="B46" s="804" t="s">
        <v>93</v>
      </c>
      <c r="C46" s="804"/>
      <c r="D46" s="804"/>
      <c r="E46" s="804"/>
      <c r="F46" s="804"/>
      <c r="G46" s="804"/>
      <c r="H46" s="36"/>
    </row>
    <row r="47" spans="1:8" ht="15" customHeight="1">
      <c r="A47" s="36"/>
      <c r="B47" s="36"/>
      <c r="C47" s="36"/>
      <c r="D47" s="36"/>
      <c r="E47" s="36"/>
      <c r="F47" s="36"/>
      <c r="G47" s="36"/>
      <c r="H47" s="36"/>
    </row>
    <row r="48" spans="1:8" ht="15" customHeight="1">
      <c r="A48" s="36"/>
      <c r="B48" s="36"/>
      <c r="C48" s="36"/>
      <c r="D48" s="36"/>
      <c r="E48" s="36"/>
      <c r="F48" s="36"/>
      <c r="G48" s="36"/>
      <c r="H48" s="36"/>
    </row>
    <row r="49" spans="1:8" ht="15.75" customHeight="1">
      <c r="A49" s="36"/>
      <c r="B49" s="802" t="s">
        <v>94</v>
      </c>
      <c r="C49" s="802"/>
      <c r="D49" s="802"/>
      <c r="E49" s="802"/>
      <c r="F49" s="36"/>
      <c r="G49" s="36"/>
      <c r="H49" s="36"/>
    </row>
    <row r="50" spans="1:8" ht="5.9" customHeight="1">
      <c r="A50" s="36"/>
      <c r="B50" s="36"/>
      <c r="C50" s="36"/>
      <c r="D50" s="36"/>
      <c r="E50" s="36"/>
      <c r="F50" s="36"/>
      <c r="G50" s="36"/>
      <c r="H50" s="36"/>
    </row>
    <row r="51" spans="1:8" ht="55.9" customHeight="1">
      <c r="A51" s="36"/>
      <c r="B51" s="792" t="s">
        <v>95</v>
      </c>
      <c r="C51" s="792"/>
      <c r="D51" s="792"/>
      <c r="E51" s="792"/>
      <c r="F51" s="792"/>
      <c r="G51" s="792"/>
      <c r="H51" s="36"/>
    </row>
    <row r="52" spans="1:8" ht="15" customHeight="1">
      <c r="A52" s="36"/>
      <c r="B52" s="36"/>
      <c r="C52" s="36"/>
      <c r="D52" s="36"/>
      <c r="E52" s="36"/>
      <c r="F52" s="36"/>
      <c r="G52" s="36"/>
      <c r="H52" s="36"/>
    </row>
    <row r="53" spans="1:8" ht="15" customHeight="1" thickBot="1">
      <c r="A53" s="36"/>
      <c r="B53" s="288" t="s">
        <v>96</v>
      </c>
      <c r="C53" s="288" t="s">
        <v>43</v>
      </c>
      <c r="D53" s="288" t="s">
        <v>46</v>
      </c>
      <c r="E53" s="288"/>
      <c r="F53" s="289" t="s">
        <v>47</v>
      </c>
      <c r="G53" s="289"/>
      <c r="H53" s="36"/>
    </row>
    <row r="54" spans="1:8" ht="15.75" customHeight="1">
      <c r="A54" s="36"/>
      <c r="B54" s="55" t="s">
        <v>97</v>
      </c>
      <c r="C54" s="55" t="s">
        <v>98</v>
      </c>
      <c r="D54" s="809" t="s">
        <v>99</v>
      </c>
      <c r="E54" s="809"/>
      <c r="F54" s="811" t="s">
        <v>100</v>
      </c>
      <c r="G54" s="811"/>
      <c r="H54" s="36"/>
    </row>
    <row r="55" spans="1:8" ht="15.75" customHeight="1">
      <c r="A55" s="36"/>
      <c r="B55" s="57" t="s">
        <v>101</v>
      </c>
      <c r="C55" s="57" t="s">
        <v>55</v>
      </c>
      <c r="D55" s="808" t="s">
        <v>102</v>
      </c>
      <c r="E55" s="808"/>
      <c r="F55" s="793"/>
      <c r="G55" s="783"/>
      <c r="H55" s="36"/>
    </row>
    <row r="56" spans="1:8" ht="15.75" customHeight="1">
      <c r="A56" s="36"/>
      <c r="B56" s="57" t="s">
        <v>103</v>
      </c>
      <c r="C56" s="57" t="s">
        <v>49</v>
      </c>
      <c r="D56" s="808" t="s">
        <v>104</v>
      </c>
      <c r="E56" s="808"/>
      <c r="F56" s="793"/>
      <c r="G56" s="783"/>
      <c r="H56" s="36"/>
    </row>
    <row r="57" spans="1:8" ht="15.75" customHeight="1">
      <c r="A57" s="36"/>
      <c r="B57" s="57" t="s">
        <v>105</v>
      </c>
      <c r="C57" s="57" t="s">
        <v>49</v>
      </c>
      <c r="D57" s="808" t="s">
        <v>106</v>
      </c>
      <c r="E57" s="808"/>
      <c r="F57" s="793"/>
      <c r="G57" s="783"/>
      <c r="H57" s="36"/>
    </row>
    <row r="58" spans="1:8" ht="15.75" customHeight="1">
      <c r="A58" s="36"/>
      <c r="B58" s="57" t="s">
        <v>1195</v>
      </c>
      <c r="C58" s="57" t="s">
        <v>55</v>
      </c>
      <c r="D58" s="808" t="s">
        <v>107</v>
      </c>
      <c r="E58" s="808"/>
      <c r="F58" s="793"/>
      <c r="G58" s="783"/>
      <c r="H58" s="36"/>
    </row>
    <row r="59" spans="1:8" ht="15.75" customHeight="1">
      <c r="A59" s="36"/>
      <c r="B59" s="61" t="s">
        <v>108</v>
      </c>
      <c r="C59" s="61" t="s">
        <v>49</v>
      </c>
      <c r="D59" s="810" t="s">
        <v>109</v>
      </c>
      <c r="E59" s="810"/>
      <c r="F59" s="807"/>
      <c r="G59" s="783"/>
      <c r="H59" s="36"/>
    </row>
    <row r="60" spans="1:8" ht="7.5" customHeight="1">
      <c r="A60" s="36"/>
      <c r="B60" s="47"/>
      <c r="C60" s="47"/>
      <c r="D60" s="47"/>
      <c r="E60" s="47"/>
      <c r="F60" s="47"/>
      <c r="G60" s="47"/>
      <c r="H60" s="36"/>
    </row>
    <row r="61" spans="1:8" ht="15" customHeight="1">
      <c r="A61" s="36"/>
      <c r="B61" s="804" t="s">
        <v>110</v>
      </c>
      <c r="C61" s="804"/>
      <c r="D61" s="804"/>
      <c r="E61" s="804"/>
      <c r="F61" s="804"/>
      <c r="G61" s="31"/>
      <c r="H61" s="36"/>
    </row>
    <row r="62" spans="1:8" ht="15" customHeight="1">
      <c r="A62" s="36"/>
      <c r="B62" s="36"/>
      <c r="C62" s="36"/>
      <c r="D62" s="36"/>
      <c r="E62" s="36"/>
      <c r="F62" s="36"/>
      <c r="G62" s="36"/>
      <c r="H62" s="36"/>
    </row>
  </sheetData>
  <sheetProtection algorithmName="SHA-512" hashValue="VRnGN7XQqbUi9F5+AdZTjD/CVYfJLnJaMG8Cp21ubVmEebOZqRFDmc4ai4mVEuRhrg/eKCCkiIbYyOpfVH/RdQ==" saltValue="Llz+l3ibBvtaca30vwv3sA==" spinCount="100000" sheet="1" objects="1" scenarios="1"/>
  <mergeCells count="21">
    <mergeCell ref="D57:E57"/>
    <mergeCell ref="D58:E58"/>
    <mergeCell ref="D54:E54"/>
    <mergeCell ref="B61:F61"/>
    <mergeCell ref="D59:E59"/>
    <mergeCell ref="F54:G59"/>
    <mergeCell ref="B46:G46"/>
    <mergeCell ref="B51:G51"/>
    <mergeCell ref="B49:E49"/>
    <mergeCell ref="D55:E55"/>
    <mergeCell ref="D56:E56"/>
    <mergeCell ref="B26:E26"/>
    <mergeCell ref="B28:G28"/>
    <mergeCell ref="B35:E35"/>
    <mergeCell ref="G41:G44"/>
    <mergeCell ref="B37:G37"/>
    <mergeCell ref="B8:G8"/>
    <mergeCell ref="B5:H5"/>
    <mergeCell ref="B13:G13"/>
    <mergeCell ref="B11:E11"/>
    <mergeCell ref="B23:G23"/>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H52"/>
  <sheetViews>
    <sheetView showGridLines="0" showRuler="0" workbookViewId="0"/>
  </sheetViews>
  <sheetFormatPr defaultColWidth="0" defaultRowHeight="12.5" zeroHeight="1"/>
  <cols>
    <col min="1" max="1" width="4.7265625" style="28" customWidth="1"/>
    <col min="2" max="2" width="31.453125" style="28" customWidth="1"/>
    <col min="3" max="4" width="13.7265625" style="28" customWidth="1"/>
    <col min="5" max="7" width="9.1796875" style="28" customWidth="1"/>
    <col min="8" max="8" width="6.54296875" style="28" customWidth="1"/>
    <col min="9" max="26" width="13.7265625" style="28" hidden="1" customWidth="1"/>
    <col min="27" max="16384" width="13.7265625" style="28" hidden="1"/>
  </cols>
  <sheetData>
    <row r="1" spans="1:8" ht="15" customHeight="1">
      <c r="A1" s="36"/>
      <c r="B1" s="36"/>
      <c r="C1" s="36"/>
      <c r="D1" s="36"/>
      <c r="E1" s="36"/>
      <c r="F1" s="36"/>
      <c r="G1" s="36"/>
      <c r="H1" s="36"/>
    </row>
    <row r="2" spans="1:8" ht="74.150000000000006" customHeight="1">
      <c r="A2" s="36"/>
      <c r="B2" s="31"/>
      <c r="C2" s="31"/>
      <c r="D2" s="31"/>
      <c r="E2" s="67"/>
      <c r="F2" s="67"/>
      <c r="G2" s="37" t="s">
        <v>1</v>
      </c>
      <c r="H2" s="31"/>
    </row>
    <row r="3" spans="1:8" ht="15" customHeight="1">
      <c r="A3" s="36"/>
      <c r="B3" s="31"/>
      <c r="C3" s="31"/>
      <c r="D3" s="31"/>
      <c r="E3" s="31"/>
      <c r="F3" s="31"/>
      <c r="G3" s="31"/>
      <c r="H3" s="31"/>
    </row>
    <row r="4" spans="1:8" ht="15" customHeight="1">
      <c r="A4" s="36"/>
      <c r="B4" s="31"/>
      <c r="C4" s="31"/>
      <c r="D4" s="31"/>
      <c r="E4" s="31"/>
      <c r="F4" s="31"/>
      <c r="G4" s="31"/>
      <c r="H4" s="31"/>
    </row>
    <row r="5" spans="1:8" ht="27.65" customHeight="1">
      <c r="A5" s="36"/>
      <c r="B5" s="779" t="s">
        <v>111</v>
      </c>
      <c r="C5" s="779"/>
      <c r="D5" s="779"/>
      <c r="E5" s="779"/>
      <c r="F5" s="779"/>
      <c r="G5" s="779"/>
      <c r="H5" s="779"/>
    </row>
    <row r="6" spans="1:8" ht="15" customHeight="1">
      <c r="A6" s="36"/>
      <c r="B6" s="36"/>
      <c r="C6" s="36"/>
      <c r="D6" s="36"/>
      <c r="E6" s="36"/>
      <c r="F6" s="36"/>
      <c r="G6" s="36"/>
      <c r="H6" s="36"/>
    </row>
    <row r="7" spans="1:8" ht="15" customHeight="1">
      <c r="A7" s="36"/>
      <c r="B7" s="36"/>
      <c r="C7" s="36"/>
      <c r="D7" s="36"/>
      <c r="E7" s="36"/>
      <c r="F7" s="36"/>
      <c r="G7" s="36"/>
      <c r="H7" s="36"/>
    </row>
    <row r="8" spans="1:8" ht="15" customHeight="1" thickBot="1">
      <c r="A8" s="36"/>
      <c r="B8" s="287" t="s">
        <v>112</v>
      </c>
      <c r="C8" s="813" t="s">
        <v>113</v>
      </c>
      <c r="D8" s="813"/>
      <c r="E8" s="813"/>
      <c r="F8" s="813"/>
      <c r="G8" s="813"/>
      <c r="H8" s="36"/>
    </row>
    <row r="9" spans="1:8" ht="15" customHeight="1">
      <c r="A9" s="36"/>
      <c r="B9" s="817" t="s">
        <v>9</v>
      </c>
      <c r="C9" s="816" t="s">
        <v>1444</v>
      </c>
      <c r="D9" s="816"/>
      <c r="E9" s="816"/>
      <c r="F9" s="816"/>
      <c r="G9" s="816"/>
      <c r="H9" s="36"/>
    </row>
    <row r="10" spans="1:8" ht="15" customHeight="1">
      <c r="A10" s="36"/>
      <c r="B10" s="818"/>
      <c r="C10" s="792" t="s">
        <v>1445</v>
      </c>
      <c r="D10" s="792"/>
      <c r="E10" s="792"/>
      <c r="F10" s="792"/>
      <c r="G10" s="792"/>
      <c r="H10" s="36"/>
    </row>
    <row r="11" spans="1:8" ht="15" customHeight="1">
      <c r="A11" s="36"/>
      <c r="B11" s="818"/>
      <c r="C11" s="792" t="s">
        <v>1446</v>
      </c>
      <c r="D11" s="783"/>
      <c r="E11" s="783"/>
      <c r="F11" s="783"/>
      <c r="G11" s="783"/>
      <c r="H11" s="36"/>
    </row>
    <row r="12" spans="1:8" ht="15" customHeight="1">
      <c r="A12" s="36"/>
      <c r="B12" s="818"/>
      <c r="C12" s="792" t="s">
        <v>1447</v>
      </c>
      <c r="D12" s="792"/>
      <c r="E12" s="783"/>
      <c r="F12" s="783"/>
      <c r="G12" s="783"/>
      <c r="H12" s="36"/>
    </row>
    <row r="13" spans="1:8" ht="15" customHeight="1">
      <c r="A13" s="36"/>
      <c r="B13" s="819"/>
      <c r="C13" s="815" t="s">
        <v>1448</v>
      </c>
      <c r="D13" s="783"/>
      <c r="E13" s="783"/>
      <c r="F13" s="783"/>
      <c r="G13" s="783"/>
      <c r="H13" s="36"/>
    </row>
    <row r="14" spans="1:8" ht="15" customHeight="1">
      <c r="A14" s="36"/>
      <c r="B14" s="820" t="s">
        <v>10</v>
      </c>
      <c r="C14" s="814" t="s">
        <v>1449</v>
      </c>
      <c r="D14" s="814"/>
      <c r="E14" s="814"/>
      <c r="F14" s="814"/>
      <c r="G14" s="814"/>
      <c r="H14" s="36"/>
    </row>
    <row r="15" spans="1:8" ht="15" customHeight="1">
      <c r="A15" s="36"/>
      <c r="B15" s="818"/>
      <c r="C15" s="792" t="s">
        <v>1450</v>
      </c>
      <c r="D15" s="783"/>
      <c r="E15" s="783"/>
      <c r="F15" s="783"/>
      <c r="G15" s="783"/>
      <c r="H15" s="36"/>
    </row>
    <row r="16" spans="1:8" ht="15" customHeight="1">
      <c r="A16" s="36"/>
      <c r="B16" s="819"/>
      <c r="C16" s="815" t="s">
        <v>1451</v>
      </c>
      <c r="D16" s="783"/>
      <c r="E16" s="783"/>
      <c r="F16" s="783"/>
      <c r="G16" s="783"/>
      <c r="H16" s="36"/>
    </row>
    <row r="17" spans="1:8" ht="15" customHeight="1">
      <c r="A17" s="36"/>
      <c r="B17" s="820" t="s">
        <v>11</v>
      </c>
      <c r="C17" s="814" t="s">
        <v>1452</v>
      </c>
      <c r="D17" s="814"/>
      <c r="E17" s="814"/>
      <c r="F17" s="814"/>
      <c r="G17" s="814"/>
      <c r="H17" s="36"/>
    </row>
    <row r="18" spans="1:8" ht="15" customHeight="1">
      <c r="A18" s="36"/>
      <c r="B18" s="818"/>
      <c r="C18" s="792" t="s">
        <v>1453</v>
      </c>
      <c r="D18" s="783"/>
      <c r="E18" s="783"/>
      <c r="F18" s="783"/>
      <c r="G18" s="783"/>
      <c r="H18" s="36"/>
    </row>
    <row r="19" spans="1:8" ht="15" customHeight="1">
      <c r="A19" s="36"/>
      <c r="B19" s="821"/>
      <c r="C19" s="812" t="s">
        <v>1454</v>
      </c>
      <c r="D19" s="783"/>
      <c r="E19" s="783"/>
      <c r="F19" s="783"/>
      <c r="G19" s="783"/>
      <c r="H19" s="36"/>
    </row>
    <row r="20" spans="1:8" ht="15" customHeight="1">
      <c r="A20" s="36"/>
      <c r="B20" s="47"/>
      <c r="C20" s="47"/>
      <c r="D20" s="47"/>
      <c r="E20" s="47"/>
      <c r="F20" s="47"/>
      <c r="G20" s="47"/>
      <c r="H20" s="36"/>
    </row>
    <row r="21" spans="1:8" ht="15" hidden="1" customHeight="1"/>
    <row r="22" spans="1:8" ht="15" hidden="1" customHeight="1"/>
    <row r="23" spans="1:8" ht="15" hidden="1" customHeight="1"/>
    <row r="24" spans="1:8" ht="15" hidden="1" customHeight="1"/>
    <row r="25" spans="1:8" ht="15" hidden="1" customHeight="1"/>
    <row r="26" spans="1:8" ht="15" hidden="1" customHeight="1"/>
    <row r="27" spans="1:8" ht="15" hidden="1" customHeight="1"/>
    <row r="28" spans="1:8" ht="15" hidden="1" customHeight="1"/>
    <row r="29" spans="1:8" ht="15" hidden="1" customHeight="1"/>
    <row r="30" spans="1:8" ht="15" hidden="1" customHeight="1"/>
    <row r="31" spans="1:8" ht="15" hidden="1" customHeight="1"/>
    <row r="32" spans="1:8"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sheetData>
  <sheetProtection algorithmName="SHA-512" hashValue="wlHiqf19Viwecls8jN0ovy++RFF2x36ULQjFO0Y2OLUDj0xSMiQtQIC3Ce/gAA3SM25McsZxMWWujyAs2PdCww==" saltValue="V8/8Y1oORUzxILWCNCnVMw==" spinCount="100000" sheet="1" objects="1" scenarios="1"/>
  <mergeCells count="16">
    <mergeCell ref="C19:G19"/>
    <mergeCell ref="B5:H5"/>
    <mergeCell ref="C8:G8"/>
    <mergeCell ref="C18:G18"/>
    <mergeCell ref="C17:G17"/>
    <mergeCell ref="C16:G16"/>
    <mergeCell ref="C15:G15"/>
    <mergeCell ref="C11:G11"/>
    <mergeCell ref="C9:G9"/>
    <mergeCell ref="C12:G12"/>
    <mergeCell ref="C10:G10"/>
    <mergeCell ref="C13:G13"/>
    <mergeCell ref="C14:G14"/>
    <mergeCell ref="B9:B13"/>
    <mergeCell ref="B14:B16"/>
    <mergeCell ref="B17:B19"/>
  </mergeCells>
  <hyperlinks>
    <hyperlink ref="B9:B13" location="'Safety and health'!A1" display="Safety and health" xr:uid="{B618F578-20A7-47FA-BA24-7653485B7332}"/>
    <hyperlink ref="B14:B16" location="'Workforce and diversity'!A1" display="Workforce and diversity" xr:uid="{A2AE76DB-E997-44DC-80B6-60F84372216B}"/>
    <hyperlink ref="B17:B19" location="'Attracting and retaining talent'!A1" display="Attracting and retaining talent" xr:uid="{B26C5CE3-1522-4A52-B5D2-321080930D0A}"/>
  </hyperlink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C99"/>
  </sheetPr>
  <dimension ref="A1:W197"/>
  <sheetViews>
    <sheetView showRuler="0" workbookViewId="0"/>
  </sheetViews>
  <sheetFormatPr defaultColWidth="0" defaultRowHeight="12.5" zeroHeight="1"/>
  <cols>
    <col min="1" max="1" width="4.7265625" style="28" customWidth="1"/>
    <col min="2" max="2" width="78" style="28" customWidth="1"/>
    <col min="3" max="10" width="17.54296875" style="28" customWidth="1"/>
    <col min="11" max="11" width="13.7265625" style="28" customWidth="1"/>
    <col min="12" max="12" width="13.7265625" style="28" hidden="1" customWidth="1"/>
    <col min="13" max="23" width="0" style="28" hidden="1" customWidth="1"/>
    <col min="24" max="16384" width="13.7265625" style="28" hidden="1"/>
  </cols>
  <sheetData>
    <row r="1" spans="1:11" ht="15" customHeight="1">
      <c r="A1" s="31"/>
      <c r="B1" s="31"/>
      <c r="C1" s="31"/>
      <c r="D1" s="31"/>
      <c r="E1" s="31"/>
      <c r="F1" s="31"/>
      <c r="G1" s="31"/>
      <c r="H1" s="31"/>
      <c r="I1" s="31"/>
      <c r="J1" s="31"/>
      <c r="K1" s="36"/>
    </row>
    <row r="2" spans="1:11" ht="74.150000000000006" customHeight="1">
      <c r="A2" s="31"/>
      <c r="B2" s="31"/>
      <c r="C2" s="31"/>
      <c r="D2" s="31"/>
      <c r="E2" s="31"/>
      <c r="F2" s="35"/>
      <c r="G2" s="35"/>
      <c r="H2" s="31"/>
      <c r="I2" s="151"/>
      <c r="J2" s="41" t="s">
        <v>1</v>
      </c>
      <c r="K2" s="39"/>
    </row>
    <row r="3" spans="1:11" ht="15" customHeight="1">
      <c r="A3" s="31"/>
      <c r="B3" s="31"/>
      <c r="C3" s="31"/>
      <c r="D3" s="31"/>
      <c r="E3" s="31"/>
      <c r="F3" s="31"/>
      <c r="G3" s="31"/>
      <c r="H3" s="31"/>
      <c r="I3" s="31"/>
      <c r="J3" s="31"/>
      <c r="K3" s="36"/>
    </row>
    <row r="4" spans="1:11" ht="15" customHeight="1">
      <c r="A4" s="31"/>
      <c r="B4" s="31"/>
      <c r="C4" s="31"/>
      <c r="D4" s="31"/>
      <c r="E4" s="31"/>
      <c r="F4" s="31"/>
      <c r="G4" s="31"/>
      <c r="H4" s="31"/>
      <c r="I4" s="31"/>
      <c r="J4" s="31"/>
      <c r="K4" s="36"/>
    </row>
    <row r="5" spans="1:11" ht="27.65" customHeight="1">
      <c r="A5" s="31"/>
      <c r="B5" s="32" t="s">
        <v>114</v>
      </c>
      <c r="C5" s="31"/>
      <c r="D5" s="31"/>
      <c r="E5" s="31"/>
      <c r="F5" s="31"/>
      <c r="G5" s="31"/>
      <c r="H5" s="31"/>
      <c r="I5" s="31"/>
      <c r="J5" s="31"/>
      <c r="K5" s="36"/>
    </row>
    <row r="6" spans="1:11" ht="15" customHeight="1">
      <c r="A6" s="31"/>
      <c r="B6" s="31"/>
      <c r="C6" s="31"/>
      <c r="D6" s="31"/>
      <c r="E6" s="31"/>
      <c r="F6" s="31"/>
      <c r="G6" s="31"/>
      <c r="H6" s="31"/>
      <c r="I6" s="31"/>
      <c r="J6" s="31"/>
      <c r="K6" s="36"/>
    </row>
    <row r="7" spans="1:11" ht="55.9" customHeight="1">
      <c r="A7" s="31"/>
      <c r="B7" s="792" t="s">
        <v>115</v>
      </c>
      <c r="C7" s="792"/>
      <c r="D7" s="792"/>
      <c r="E7" s="792"/>
      <c r="F7" s="792"/>
      <c r="G7" s="792"/>
      <c r="H7" s="31"/>
      <c r="I7" s="31"/>
      <c r="J7" s="31"/>
      <c r="K7" s="36"/>
    </row>
    <row r="8" spans="1:11" ht="15" customHeight="1">
      <c r="A8" s="31"/>
      <c r="B8" s="31"/>
      <c r="C8" s="31"/>
      <c r="D8" s="31"/>
      <c r="E8" s="31"/>
      <c r="F8" s="31"/>
      <c r="G8" s="31"/>
      <c r="H8" s="31"/>
      <c r="I8" s="31"/>
      <c r="J8" s="31"/>
      <c r="K8" s="36"/>
    </row>
    <row r="9" spans="1:11" ht="15" customHeight="1">
      <c r="A9" s="31"/>
      <c r="B9" s="291" t="s">
        <v>116</v>
      </c>
      <c r="C9" s="31"/>
      <c r="D9" s="31"/>
      <c r="E9" s="31"/>
      <c r="F9" s="31"/>
      <c r="G9" s="31"/>
      <c r="H9" s="35"/>
      <c r="I9" s="31"/>
      <c r="J9" s="31"/>
      <c r="K9" s="36"/>
    </row>
    <row r="10" spans="1:11" ht="15" customHeight="1">
      <c r="A10" s="31"/>
      <c r="B10" s="31"/>
      <c r="C10" s="31"/>
      <c r="D10" s="31"/>
      <c r="E10" s="31"/>
      <c r="F10" s="31"/>
      <c r="G10" s="31"/>
      <c r="H10" s="31"/>
      <c r="I10" s="31"/>
      <c r="J10" s="31"/>
      <c r="K10" s="36"/>
    </row>
    <row r="11" spans="1:11" ht="15" customHeight="1">
      <c r="A11" s="31"/>
      <c r="B11" s="286" t="s">
        <v>117</v>
      </c>
      <c r="C11" s="292" t="s">
        <v>118</v>
      </c>
      <c r="D11" s="292" t="s">
        <v>119</v>
      </c>
      <c r="E11" s="292" t="s">
        <v>120</v>
      </c>
      <c r="F11" s="292" t="s">
        <v>121</v>
      </c>
      <c r="G11" s="292" t="s">
        <v>122</v>
      </c>
      <c r="H11" s="31"/>
      <c r="I11" s="31"/>
      <c r="J11" s="31"/>
      <c r="K11" s="36"/>
    </row>
    <row r="12" spans="1:11" ht="15" customHeight="1">
      <c r="A12" s="31"/>
      <c r="B12" s="55" t="s">
        <v>123</v>
      </c>
      <c r="C12" s="72">
        <f>'Workforce and diversity'!C18</f>
        <v>6867</v>
      </c>
      <c r="D12" s="73">
        <v>8892</v>
      </c>
      <c r="E12" s="73">
        <v>9906</v>
      </c>
      <c r="F12" s="73">
        <v>9616</v>
      </c>
      <c r="G12" s="73">
        <v>9096</v>
      </c>
      <c r="H12" s="31"/>
      <c r="I12" s="31"/>
      <c r="J12" s="31"/>
      <c r="K12" s="36"/>
    </row>
    <row r="13" spans="1:11" ht="15" customHeight="1">
      <c r="A13" s="31"/>
      <c r="B13" s="61" t="s">
        <v>124</v>
      </c>
      <c r="C13" s="74">
        <v>7270</v>
      </c>
      <c r="D13" s="75">
        <v>9437</v>
      </c>
      <c r="E13" s="75">
        <v>10000</v>
      </c>
      <c r="F13" s="75">
        <v>9508</v>
      </c>
      <c r="G13" s="75">
        <v>8426</v>
      </c>
      <c r="H13" s="31"/>
      <c r="I13" s="31"/>
      <c r="J13" s="31"/>
      <c r="K13" s="36"/>
    </row>
    <row r="14" spans="1:11" ht="15" customHeight="1">
      <c r="A14" s="31"/>
      <c r="B14" s="76" t="s">
        <v>125</v>
      </c>
      <c r="C14" s="77" t="str">
        <f>"1:"&amp;TEXT(C12/C13,"0")</f>
        <v>1:1</v>
      </c>
      <c r="D14" s="78" t="str">
        <f>"1:"&amp;TEXT(D12/D13,"0")</f>
        <v>1:1</v>
      </c>
      <c r="E14" s="78" t="str">
        <f>"1:"&amp;TEXT(E12/E13,"0")</f>
        <v>1:1</v>
      </c>
      <c r="F14" s="78" t="str">
        <f>"1:"&amp;TEXT(F12/F13,"0")</f>
        <v>1:1</v>
      </c>
      <c r="G14" s="78" t="str">
        <f>"1:"&amp;TEXT(G12/G13,"0")</f>
        <v>1:1</v>
      </c>
      <c r="H14" s="31"/>
      <c r="I14" s="31"/>
      <c r="J14" s="31"/>
      <c r="K14" s="36"/>
    </row>
    <row r="15" spans="1:11" ht="15" customHeight="1">
      <c r="A15" s="31"/>
      <c r="B15" s="47"/>
      <c r="C15" s="47"/>
      <c r="D15" s="47"/>
      <c r="E15" s="47"/>
      <c r="F15" s="47"/>
      <c r="G15" s="47"/>
      <c r="H15" s="31"/>
      <c r="I15" s="31"/>
      <c r="J15" s="31"/>
      <c r="K15" s="36"/>
    </row>
    <row r="16" spans="1:11" ht="15" customHeight="1">
      <c r="A16" s="31"/>
      <c r="B16" s="31"/>
      <c r="C16" s="31"/>
      <c r="D16" s="31"/>
      <c r="E16" s="31"/>
      <c r="F16" s="31"/>
      <c r="G16" s="31"/>
      <c r="H16" s="31"/>
      <c r="I16" s="31"/>
      <c r="J16" s="31"/>
      <c r="K16" s="36"/>
    </row>
    <row r="17" spans="1:11" ht="15" customHeight="1">
      <c r="A17" s="31"/>
      <c r="B17" s="286" t="s">
        <v>126</v>
      </c>
      <c r="C17" s="292" t="s">
        <v>118</v>
      </c>
      <c r="D17" s="292" t="s">
        <v>119</v>
      </c>
      <c r="E17" s="292" t="s">
        <v>120</v>
      </c>
      <c r="F17" s="292" t="s">
        <v>121</v>
      </c>
      <c r="G17" s="292" t="s">
        <v>122</v>
      </c>
      <c r="H17" s="31"/>
      <c r="I17" s="31"/>
      <c r="J17" s="31"/>
      <c r="K17" s="36"/>
    </row>
    <row r="18" spans="1:11" ht="15" customHeight="1">
      <c r="A18" s="31"/>
      <c r="B18" s="55" t="s">
        <v>127</v>
      </c>
      <c r="C18" s="79">
        <v>30.1</v>
      </c>
      <c r="D18" s="80">
        <v>36.6</v>
      </c>
      <c r="E18" s="80">
        <v>39.200000000000003</v>
      </c>
      <c r="F18" s="80">
        <v>37.299999999999997</v>
      </c>
      <c r="G18" s="80">
        <v>34</v>
      </c>
      <c r="H18" s="31"/>
      <c r="I18" s="31"/>
      <c r="J18" s="31"/>
      <c r="K18" s="36"/>
    </row>
    <row r="19" spans="1:11" ht="15" customHeight="1">
      <c r="A19" s="31"/>
      <c r="B19" s="57" t="s">
        <v>128</v>
      </c>
      <c r="C19" s="81">
        <v>15.6</v>
      </c>
      <c r="D19" s="82">
        <v>17.7</v>
      </c>
      <c r="E19" s="82">
        <v>19.2</v>
      </c>
      <c r="F19" s="82">
        <v>18.3</v>
      </c>
      <c r="G19" s="82">
        <v>17.2</v>
      </c>
      <c r="H19" s="31"/>
      <c r="I19" s="31"/>
      <c r="J19" s="31"/>
      <c r="K19" s="36"/>
    </row>
    <row r="20" spans="1:11" ht="15" customHeight="1">
      <c r="A20" s="31"/>
      <c r="B20" s="61" t="s">
        <v>129</v>
      </c>
      <c r="C20" s="83">
        <v>14.5</v>
      </c>
      <c r="D20" s="84">
        <v>18.899999999999999</v>
      </c>
      <c r="E20" s="84">
        <v>20</v>
      </c>
      <c r="F20" s="84">
        <v>19</v>
      </c>
      <c r="G20" s="84">
        <v>16.899999999999999</v>
      </c>
      <c r="H20" s="31"/>
      <c r="I20" s="31"/>
      <c r="J20" s="31"/>
      <c r="K20" s="36"/>
    </row>
    <row r="21" spans="1:11" ht="15" customHeight="1">
      <c r="A21" s="31"/>
      <c r="B21" s="47"/>
      <c r="C21" s="47"/>
      <c r="D21" s="47"/>
      <c r="E21" s="47"/>
      <c r="F21" s="47"/>
      <c r="G21" s="47"/>
      <c r="H21" s="31"/>
      <c r="I21" s="31"/>
      <c r="J21" s="31"/>
      <c r="K21" s="36"/>
    </row>
    <row r="22" spans="1:11" ht="15" customHeight="1">
      <c r="A22" s="31"/>
      <c r="B22" s="31"/>
      <c r="C22" s="31"/>
      <c r="D22" s="31"/>
      <c r="E22" s="31"/>
      <c r="F22" s="31"/>
      <c r="G22" s="31"/>
      <c r="H22" s="31"/>
      <c r="I22" s="31"/>
      <c r="J22" s="31"/>
      <c r="K22" s="36"/>
    </row>
    <row r="23" spans="1:11" ht="15" customHeight="1">
      <c r="A23" s="31"/>
      <c r="B23" s="291" t="s">
        <v>130</v>
      </c>
      <c r="C23" s="31"/>
      <c r="D23" s="31"/>
      <c r="E23" s="31"/>
      <c r="F23" s="31"/>
      <c r="G23" s="31"/>
      <c r="H23" s="31"/>
      <c r="I23" s="31"/>
      <c r="J23" s="31"/>
      <c r="K23" s="36"/>
    </row>
    <row r="24" spans="1:11" ht="15" customHeight="1">
      <c r="A24" s="31"/>
      <c r="B24" s="31"/>
      <c r="C24" s="31"/>
      <c r="D24" s="31"/>
      <c r="E24" s="31"/>
      <c r="F24" s="31"/>
      <c r="G24" s="31"/>
      <c r="H24" s="31"/>
      <c r="I24" s="31"/>
      <c r="J24" s="31"/>
      <c r="K24" s="36"/>
    </row>
    <row r="25" spans="1:11" ht="15" customHeight="1">
      <c r="A25" s="31"/>
      <c r="B25" s="286" t="s">
        <v>130</v>
      </c>
      <c r="C25" s="292" t="s">
        <v>1197</v>
      </c>
      <c r="D25" s="292" t="s">
        <v>119</v>
      </c>
      <c r="E25" s="292" t="s">
        <v>120</v>
      </c>
      <c r="F25" s="292" t="s">
        <v>121</v>
      </c>
      <c r="G25" s="292" t="s">
        <v>122</v>
      </c>
      <c r="H25" s="31"/>
      <c r="I25" s="31"/>
      <c r="J25" s="31"/>
      <c r="K25" s="36"/>
    </row>
    <row r="26" spans="1:11" ht="15" customHeight="1">
      <c r="A26" s="31"/>
      <c r="B26" s="55" t="s">
        <v>131</v>
      </c>
      <c r="C26" s="85">
        <v>1</v>
      </c>
      <c r="D26" s="86">
        <v>1</v>
      </c>
      <c r="E26" s="86">
        <v>0</v>
      </c>
      <c r="F26" s="86">
        <v>2</v>
      </c>
      <c r="G26" s="86">
        <v>1</v>
      </c>
      <c r="H26" s="31"/>
      <c r="I26" s="31"/>
      <c r="J26" s="31"/>
      <c r="K26" s="36"/>
    </row>
    <row r="27" spans="1:11" ht="15" customHeight="1">
      <c r="A27" s="31"/>
      <c r="B27" s="57" t="s">
        <v>132</v>
      </c>
      <c r="C27" s="87">
        <v>0</v>
      </c>
      <c r="D27" s="88">
        <v>0</v>
      </c>
      <c r="E27" s="88">
        <v>0</v>
      </c>
      <c r="F27" s="88">
        <v>0</v>
      </c>
      <c r="G27" s="88">
        <v>0</v>
      </c>
      <c r="H27" s="31"/>
      <c r="I27" s="31"/>
      <c r="J27" s="31"/>
      <c r="K27" s="36"/>
    </row>
    <row r="28" spans="1:11" ht="15" customHeight="1">
      <c r="A28" s="31"/>
      <c r="B28" s="61" t="s">
        <v>133</v>
      </c>
      <c r="C28" s="89" t="s">
        <v>134</v>
      </c>
      <c r="D28" s="90" t="s">
        <v>134</v>
      </c>
      <c r="E28" s="91" t="s">
        <v>135</v>
      </c>
      <c r="F28" s="90" t="s">
        <v>136</v>
      </c>
      <c r="G28" s="91" t="s">
        <v>137</v>
      </c>
      <c r="H28" s="31"/>
      <c r="I28" s="31"/>
      <c r="J28" s="31"/>
      <c r="K28" s="36"/>
    </row>
    <row r="29" spans="1:11" ht="15" customHeight="1">
      <c r="A29" s="31"/>
      <c r="B29" s="92" t="s">
        <v>138</v>
      </c>
      <c r="C29" s="93">
        <v>0</v>
      </c>
      <c r="D29" s="94" t="s">
        <v>135</v>
      </c>
      <c r="E29" s="94" t="s">
        <v>135</v>
      </c>
      <c r="F29" s="95" t="s">
        <v>139</v>
      </c>
      <c r="G29" s="94" t="s">
        <v>135</v>
      </c>
      <c r="H29" s="31"/>
      <c r="I29" s="31"/>
      <c r="J29" s="31"/>
      <c r="K29" s="36"/>
    </row>
    <row r="30" spans="1:11" ht="15" customHeight="1">
      <c r="A30" s="31"/>
      <c r="B30" s="57" t="s">
        <v>140</v>
      </c>
      <c r="C30" s="87">
        <v>0</v>
      </c>
      <c r="D30" s="96" t="s">
        <v>135</v>
      </c>
      <c r="E30" s="96" t="s">
        <v>135</v>
      </c>
      <c r="F30" s="96" t="s">
        <v>135</v>
      </c>
      <c r="G30" s="96" t="s">
        <v>135</v>
      </c>
      <c r="H30" s="31"/>
      <c r="I30" s="31"/>
      <c r="J30" s="31"/>
      <c r="K30" s="36"/>
    </row>
    <row r="31" spans="1:11" ht="15" customHeight="1">
      <c r="A31" s="31"/>
      <c r="B31" s="61" t="s">
        <v>141</v>
      </c>
      <c r="C31" s="97">
        <v>0</v>
      </c>
      <c r="D31" s="91" t="s">
        <v>135</v>
      </c>
      <c r="E31" s="91" t="s">
        <v>135</v>
      </c>
      <c r="F31" s="90" t="s">
        <v>136</v>
      </c>
      <c r="G31" s="91" t="s">
        <v>135</v>
      </c>
      <c r="H31" s="31"/>
      <c r="I31" s="31"/>
      <c r="J31" s="31"/>
      <c r="K31" s="36"/>
    </row>
    <row r="32" spans="1:11" ht="15" customHeight="1">
      <c r="A32" s="31"/>
      <c r="B32" s="92" t="s">
        <v>142</v>
      </c>
      <c r="C32" s="98" t="s">
        <v>143</v>
      </c>
      <c r="D32" s="95" t="s">
        <v>143</v>
      </c>
      <c r="E32" s="94" t="s">
        <v>135</v>
      </c>
      <c r="F32" s="94" t="s">
        <v>135</v>
      </c>
      <c r="G32" s="95" t="s">
        <v>143</v>
      </c>
      <c r="H32" s="31"/>
      <c r="I32" s="31"/>
      <c r="J32" s="31"/>
      <c r="K32" s="36"/>
    </row>
    <row r="33" spans="1:11" ht="15" customHeight="1">
      <c r="A33" s="31"/>
      <c r="B33" s="57" t="s">
        <v>144</v>
      </c>
      <c r="C33" s="87">
        <v>0</v>
      </c>
      <c r="D33" s="96" t="s">
        <v>135</v>
      </c>
      <c r="E33" s="96" t="s">
        <v>135</v>
      </c>
      <c r="F33" s="96" t="s">
        <v>135</v>
      </c>
      <c r="G33" s="96" t="s">
        <v>135</v>
      </c>
      <c r="H33" s="31"/>
      <c r="I33" s="31"/>
      <c r="J33" s="31"/>
      <c r="K33" s="36"/>
    </row>
    <row r="34" spans="1:11" ht="15" customHeight="1">
      <c r="A34" s="31"/>
      <c r="B34" s="61" t="s">
        <v>145</v>
      </c>
      <c r="C34" s="99" t="s">
        <v>136</v>
      </c>
      <c r="D34" s="90" t="s">
        <v>136</v>
      </c>
      <c r="E34" s="91" t="s">
        <v>135</v>
      </c>
      <c r="F34" s="91" t="s">
        <v>135</v>
      </c>
      <c r="G34" s="90" t="s">
        <v>136</v>
      </c>
      <c r="H34" s="31"/>
      <c r="I34" s="31"/>
      <c r="J34" s="31"/>
      <c r="K34" s="36"/>
    </row>
    <row r="35" spans="1:11" ht="8.15" customHeight="1">
      <c r="A35" s="31"/>
      <c r="B35" s="47"/>
      <c r="C35" s="47"/>
      <c r="D35" s="47"/>
      <c r="E35" s="47"/>
      <c r="F35" s="47"/>
      <c r="G35" s="47"/>
      <c r="H35" s="31"/>
      <c r="I35" s="31"/>
      <c r="J35" s="31"/>
      <c r="K35" s="36"/>
    </row>
    <row r="36" spans="1:11" ht="15" customHeight="1">
      <c r="A36" s="31"/>
      <c r="B36" s="392" t="s">
        <v>1455</v>
      </c>
      <c r="C36" s="63"/>
      <c r="D36" s="63"/>
      <c r="E36" s="63"/>
      <c r="F36" s="63"/>
      <c r="G36" s="63"/>
      <c r="H36" s="31"/>
      <c r="I36" s="31"/>
      <c r="J36" s="31"/>
      <c r="K36" s="36"/>
    </row>
    <row r="37" spans="1:11" ht="15" customHeight="1">
      <c r="A37" s="36"/>
      <c r="B37" s="36"/>
      <c r="C37" s="36"/>
      <c r="D37" s="36"/>
      <c r="E37" s="36"/>
      <c r="F37" s="36"/>
      <c r="G37" s="36"/>
      <c r="H37" s="36"/>
      <c r="I37" s="36"/>
      <c r="J37" s="36"/>
      <c r="K37" s="36"/>
    </row>
    <row r="38" spans="1:11" ht="15" customHeight="1">
      <c r="A38" s="31"/>
      <c r="B38" s="31"/>
      <c r="C38" s="31"/>
      <c r="D38" s="31"/>
      <c r="E38" s="31"/>
      <c r="F38" s="31"/>
      <c r="G38" s="31"/>
      <c r="H38" s="31"/>
      <c r="I38" s="31"/>
      <c r="J38" s="31"/>
      <c r="K38" s="36"/>
    </row>
    <row r="39" spans="1:11" ht="15" customHeight="1">
      <c r="A39" s="36"/>
      <c r="B39" s="291" t="s">
        <v>146</v>
      </c>
      <c r="C39" s="36"/>
      <c r="D39" s="36"/>
      <c r="E39" s="36"/>
      <c r="F39" s="36"/>
      <c r="G39" s="36"/>
      <c r="H39" s="36"/>
      <c r="I39" s="36"/>
      <c r="J39" s="36"/>
      <c r="K39" s="36"/>
    </row>
    <row r="40" spans="1:11" ht="15" customHeight="1">
      <c r="A40" s="36"/>
      <c r="B40" s="36"/>
      <c r="C40" s="36"/>
      <c r="D40" s="36"/>
      <c r="E40" s="36"/>
      <c r="F40" s="36"/>
      <c r="G40" s="36"/>
      <c r="H40" s="36"/>
      <c r="I40" s="36"/>
      <c r="J40" s="36"/>
      <c r="K40" s="36"/>
    </row>
    <row r="41" spans="1:11" ht="15" customHeight="1">
      <c r="A41" s="31"/>
      <c r="B41" s="286" t="s">
        <v>147</v>
      </c>
      <c r="C41" s="292" t="s">
        <v>118</v>
      </c>
      <c r="D41" s="292" t="s">
        <v>1198</v>
      </c>
      <c r="E41" s="292" t="s">
        <v>120</v>
      </c>
      <c r="F41" s="292" t="s">
        <v>121</v>
      </c>
      <c r="G41" s="292" t="s">
        <v>122</v>
      </c>
      <c r="H41" s="31"/>
      <c r="I41" s="31"/>
      <c r="J41" s="31"/>
      <c r="K41" s="36"/>
    </row>
    <row r="42" spans="1:11" ht="15" customHeight="1">
      <c r="A42" s="31"/>
      <c r="B42" s="55" t="s">
        <v>148</v>
      </c>
      <c r="C42" s="72">
        <v>101</v>
      </c>
      <c r="D42" s="100">
        <v>135</v>
      </c>
      <c r="E42" s="73">
        <v>199</v>
      </c>
      <c r="F42" s="73">
        <v>221</v>
      </c>
      <c r="G42" s="73">
        <v>182</v>
      </c>
      <c r="H42" s="31"/>
      <c r="I42" s="31"/>
      <c r="J42" s="31"/>
      <c r="K42" s="36"/>
    </row>
    <row r="43" spans="1:11" ht="15" customHeight="1">
      <c r="A43" s="31"/>
      <c r="B43" s="57" t="s">
        <v>149</v>
      </c>
      <c r="C43" s="101">
        <v>62</v>
      </c>
      <c r="D43" s="102">
        <v>67</v>
      </c>
      <c r="E43" s="103">
        <v>102</v>
      </c>
      <c r="F43" s="103">
        <v>102</v>
      </c>
      <c r="G43" s="103">
        <v>86</v>
      </c>
      <c r="H43" s="31"/>
      <c r="I43" s="31"/>
      <c r="J43" s="31"/>
      <c r="K43" s="36"/>
    </row>
    <row r="44" spans="1:11" ht="15" customHeight="1">
      <c r="A44" s="31"/>
      <c r="B44" s="61" t="s">
        <v>150</v>
      </c>
      <c r="C44" s="74">
        <v>39</v>
      </c>
      <c r="D44" s="75">
        <v>68</v>
      </c>
      <c r="E44" s="75">
        <v>97</v>
      </c>
      <c r="F44" s="75">
        <v>119</v>
      </c>
      <c r="G44" s="75">
        <v>96</v>
      </c>
      <c r="H44" s="31"/>
      <c r="I44" s="31"/>
      <c r="J44" s="31"/>
      <c r="K44" s="36"/>
    </row>
    <row r="45" spans="1:11" ht="15" customHeight="1">
      <c r="A45" s="31"/>
      <c r="B45" s="92" t="s">
        <v>151</v>
      </c>
      <c r="C45" s="104">
        <v>20</v>
      </c>
      <c r="D45" s="105">
        <v>37</v>
      </c>
      <c r="E45" s="105">
        <v>50</v>
      </c>
      <c r="F45" s="105">
        <v>48</v>
      </c>
      <c r="G45" s="105">
        <v>47</v>
      </c>
      <c r="H45" s="31"/>
      <c r="I45" s="31"/>
      <c r="J45" s="31"/>
      <c r="K45" s="36"/>
    </row>
    <row r="46" spans="1:11" ht="15" customHeight="1">
      <c r="A46" s="31"/>
      <c r="B46" s="57" t="s">
        <v>152</v>
      </c>
      <c r="C46" s="101">
        <v>13</v>
      </c>
      <c r="D46" s="103">
        <v>20</v>
      </c>
      <c r="E46" s="103">
        <v>39</v>
      </c>
      <c r="F46" s="103">
        <v>32</v>
      </c>
      <c r="G46" s="103">
        <v>35</v>
      </c>
      <c r="H46" s="31"/>
      <c r="I46" s="31"/>
      <c r="J46" s="31"/>
      <c r="K46" s="36"/>
    </row>
    <row r="47" spans="1:11" ht="15" customHeight="1">
      <c r="A47" s="31"/>
      <c r="B47" s="61" t="s">
        <v>153</v>
      </c>
      <c r="C47" s="74">
        <v>7</v>
      </c>
      <c r="D47" s="75">
        <v>17</v>
      </c>
      <c r="E47" s="75">
        <v>11</v>
      </c>
      <c r="F47" s="75">
        <v>16</v>
      </c>
      <c r="G47" s="75">
        <v>12</v>
      </c>
      <c r="H47" s="31"/>
      <c r="I47" s="31"/>
      <c r="J47" s="31"/>
      <c r="K47" s="36"/>
    </row>
    <row r="48" spans="1:11" ht="8.15" customHeight="1">
      <c r="A48" s="31"/>
      <c r="B48" s="47"/>
      <c r="C48" s="47"/>
      <c r="D48" s="47"/>
      <c r="E48" s="47"/>
      <c r="F48" s="47"/>
      <c r="G48" s="47"/>
      <c r="H48" s="31"/>
      <c r="I48" s="31"/>
      <c r="J48" s="31"/>
      <c r="K48" s="36"/>
    </row>
    <row r="49" spans="1:11" ht="14.15" customHeight="1">
      <c r="A49" s="31"/>
      <c r="B49" s="822" t="s">
        <v>154</v>
      </c>
      <c r="C49" s="822"/>
      <c r="D49" s="822"/>
      <c r="E49" s="822"/>
      <c r="F49" s="822"/>
      <c r="G49" s="822"/>
      <c r="H49" s="31"/>
      <c r="I49" s="31"/>
      <c r="J49" s="31"/>
      <c r="K49" s="36"/>
    </row>
    <row r="50" spans="1:11" ht="15" customHeight="1">
      <c r="A50" s="31"/>
      <c r="B50" s="31"/>
      <c r="C50" s="31"/>
      <c r="D50" s="31"/>
      <c r="E50" s="31"/>
      <c r="F50" s="31"/>
      <c r="G50" s="31"/>
      <c r="H50" s="31"/>
      <c r="I50" s="31"/>
      <c r="J50" s="31"/>
      <c r="K50" s="36"/>
    </row>
    <row r="51" spans="1:11" ht="15" customHeight="1">
      <c r="A51" s="31"/>
      <c r="B51" s="31"/>
      <c r="C51" s="31"/>
      <c r="D51" s="31"/>
      <c r="E51" s="31"/>
      <c r="F51" s="31"/>
      <c r="G51" s="31"/>
      <c r="H51" s="31"/>
      <c r="I51" s="31"/>
      <c r="J51" s="31"/>
      <c r="K51" s="36"/>
    </row>
    <row r="52" spans="1:11" ht="15" customHeight="1">
      <c r="A52" s="31"/>
      <c r="B52" s="286" t="s">
        <v>155</v>
      </c>
      <c r="C52" s="292" t="s">
        <v>118</v>
      </c>
      <c r="D52" s="292" t="s">
        <v>1198</v>
      </c>
      <c r="E52" s="292" t="s">
        <v>120</v>
      </c>
      <c r="F52" s="292" t="s">
        <v>121</v>
      </c>
      <c r="G52" s="292" t="s">
        <v>122</v>
      </c>
      <c r="H52" s="31"/>
      <c r="I52" s="31"/>
      <c r="J52" s="31"/>
      <c r="K52" s="36"/>
    </row>
    <row r="53" spans="1:11" ht="15" customHeight="1">
      <c r="A53" s="31"/>
      <c r="B53" s="55" t="s">
        <v>156</v>
      </c>
      <c r="C53" s="106">
        <v>1</v>
      </c>
      <c r="D53" s="107">
        <v>1.4</v>
      </c>
      <c r="E53" s="107">
        <v>2</v>
      </c>
      <c r="F53" s="107">
        <v>1.6</v>
      </c>
      <c r="G53" s="107">
        <v>2</v>
      </c>
      <c r="H53" s="31"/>
      <c r="I53" s="31"/>
      <c r="J53" s="31"/>
      <c r="K53" s="36"/>
    </row>
    <row r="54" spans="1:11" ht="15" customHeight="1">
      <c r="A54" s="31"/>
      <c r="B54" s="57" t="s">
        <v>157</v>
      </c>
      <c r="C54" s="108">
        <v>1.3</v>
      </c>
      <c r="D54" s="109">
        <v>1.5</v>
      </c>
      <c r="E54" s="110">
        <v>2.5</v>
      </c>
      <c r="F54" s="110">
        <v>1.7</v>
      </c>
      <c r="G54" s="110">
        <v>2.2000000000000002</v>
      </c>
      <c r="H54" s="31"/>
      <c r="I54" s="31"/>
      <c r="J54" s="31"/>
      <c r="K54" s="36"/>
    </row>
    <row r="55" spans="1:11" ht="15" customHeight="1">
      <c r="A55" s="31"/>
      <c r="B55" s="61" t="s">
        <v>158</v>
      </c>
      <c r="C55" s="99">
        <v>0.6</v>
      </c>
      <c r="D55" s="111">
        <v>1.4</v>
      </c>
      <c r="E55" s="111">
        <v>1.5</v>
      </c>
      <c r="F55" s="111">
        <v>1.5</v>
      </c>
      <c r="G55" s="111">
        <v>1.8</v>
      </c>
      <c r="H55" s="31"/>
      <c r="I55" s="31"/>
      <c r="J55" s="31"/>
      <c r="K55" s="36"/>
    </row>
    <row r="56" spans="1:11" ht="8.15" customHeight="1">
      <c r="A56" s="31"/>
      <c r="B56" s="47"/>
      <c r="C56" s="47"/>
      <c r="D56" s="47"/>
      <c r="E56" s="47"/>
      <c r="F56" s="47"/>
      <c r="G56" s="47"/>
      <c r="H56" s="31"/>
      <c r="I56" s="31"/>
      <c r="J56" s="31"/>
      <c r="K56" s="36"/>
    </row>
    <row r="57" spans="1:11" ht="14.15" customHeight="1">
      <c r="A57" s="31"/>
      <c r="B57" s="822" t="s">
        <v>159</v>
      </c>
      <c r="C57" s="822"/>
      <c r="D57" s="822"/>
      <c r="E57" s="822"/>
      <c r="F57" s="822"/>
      <c r="G57" s="822"/>
      <c r="H57" s="31"/>
      <c r="I57" s="31"/>
      <c r="J57" s="31"/>
      <c r="K57" s="36"/>
    </row>
    <row r="58" spans="1:11" ht="15" customHeight="1">
      <c r="A58" s="31"/>
      <c r="B58" s="31"/>
      <c r="C58" s="31"/>
      <c r="D58" s="31"/>
      <c r="E58" s="31"/>
      <c r="F58" s="31"/>
      <c r="G58" s="31"/>
      <c r="H58" s="31"/>
      <c r="I58" s="31"/>
      <c r="J58" s="31"/>
      <c r="K58" s="36"/>
    </row>
    <row r="59" spans="1:11" ht="15" customHeight="1">
      <c r="A59" s="31"/>
      <c r="B59" s="31"/>
      <c r="C59" s="31"/>
      <c r="D59" s="31"/>
      <c r="E59" s="31"/>
      <c r="F59" s="31"/>
      <c r="G59" s="31"/>
      <c r="H59" s="31"/>
      <c r="I59" s="31"/>
      <c r="J59" s="31"/>
      <c r="K59" s="36"/>
    </row>
    <row r="60" spans="1:11" ht="15" customHeight="1">
      <c r="A60" s="31"/>
      <c r="B60" s="286" t="s">
        <v>160</v>
      </c>
      <c r="C60" s="292" t="s">
        <v>118</v>
      </c>
      <c r="D60" s="292" t="s">
        <v>1198</v>
      </c>
      <c r="E60" s="292" t="s">
        <v>120</v>
      </c>
      <c r="F60" s="292" t="s">
        <v>121</v>
      </c>
      <c r="G60" s="292" t="s">
        <v>122</v>
      </c>
      <c r="H60" s="31"/>
      <c r="I60" s="31"/>
      <c r="J60" s="31"/>
      <c r="K60" s="36"/>
    </row>
    <row r="61" spans="1:11" ht="15" customHeight="1">
      <c r="A61" s="31"/>
      <c r="B61" s="55" t="s">
        <v>161</v>
      </c>
      <c r="C61" s="112">
        <v>3.4</v>
      </c>
      <c r="D61" s="107">
        <v>3.7</v>
      </c>
      <c r="E61" s="107">
        <v>5.0999999999999996</v>
      </c>
      <c r="F61" s="107">
        <v>5.9</v>
      </c>
      <c r="G61" s="107">
        <v>5.3</v>
      </c>
      <c r="H61" s="31"/>
      <c r="I61" s="31"/>
      <c r="J61" s="31"/>
      <c r="K61" s="36"/>
    </row>
    <row r="62" spans="1:11" ht="15" customHeight="1">
      <c r="A62" s="31"/>
      <c r="B62" s="57" t="s">
        <v>162</v>
      </c>
      <c r="C62" s="113">
        <v>4</v>
      </c>
      <c r="D62" s="109">
        <v>3.8</v>
      </c>
      <c r="E62" s="110">
        <v>5.3</v>
      </c>
      <c r="F62" s="110">
        <v>5.6</v>
      </c>
      <c r="G62" s="110">
        <v>5</v>
      </c>
      <c r="H62" s="31"/>
      <c r="I62" s="31"/>
      <c r="J62" s="31"/>
      <c r="K62" s="36"/>
    </row>
    <row r="63" spans="1:11" ht="15" customHeight="1">
      <c r="A63" s="31"/>
      <c r="B63" s="61" t="s">
        <v>163</v>
      </c>
      <c r="C63" s="99">
        <v>2.7</v>
      </c>
      <c r="D63" s="111">
        <v>3.6</v>
      </c>
      <c r="E63" s="111">
        <v>4.9000000000000004</v>
      </c>
      <c r="F63" s="111">
        <v>6.3</v>
      </c>
      <c r="G63" s="111">
        <v>5.7</v>
      </c>
      <c r="H63" s="31"/>
      <c r="I63" s="31"/>
      <c r="J63" s="31"/>
      <c r="K63" s="36"/>
    </row>
    <row r="64" spans="1:11" ht="8.15" customHeight="1">
      <c r="A64" s="31"/>
      <c r="B64" s="47"/>
      <c r="C64" s="47"/>
      <c r="D64" s="47"/>
      <c r="E64" s="47"/>
      <c r="F64" s="47"/>
      <c r="G64" s="47"/>
      <c r="H64" s="31"/>
      <c r="I64" s="31"/>
      <c r="J64" s="31"/>
      <c r="K64" s="36"/>
    </row>
    <row r="65" spans="1:11" ht="15" customHeight="1">
      <c r="A65" s="36"/>
      <c r="B65" s="822" t="s">
        <v>164</v>
      </c>
      <c r="C65" s="822"/>
      <c r="D65" s="822"/>
      <c r="E65" s="822"/>
      <c r="F65" s="822"/>
      <c r="G65" s="822"/>
      <c r="H65" s="36"/>
      <c r="I65" s="36"/>
      <c r="J65" s="36"/>
      <c r="K65" s="36"/>
    </row>
    <row r="66" spans="1:11" ht="15" customHeight="1">
      <c r="A66" s="36"/>
      <c r="B66" s="36"/>
      <c r="C66" s="36"/>
      <c r="D66" s="36"/>
      <c r="E66" s="36"/>
      <c r="F66" s="36"/>
      <c r="G66" s="36"/>
      <c r="H66" s="36"/>
      <c r="I66" s="36"/>
      <c r="J66" s="36"/>
      <c r="K66" s="36"/>
    </row>
    <row r="67" spans="1:11" ht="15" customHeight="1">
      <c r="A67" s="31"/>
      <c r="B67" s="31"/>
      <c r="C67" s="31"/>
      <c r="D67" s="31"/>
      <c r="E67" s="31"/>
      <c r="F67" s="31"/>
      <c r="G67" s="31"/>
      <c r="H67" s="31"/>
      <c r="I67" s="31"/>
      <c r="J67" s="31"/>
      <c r="K67" s="36"/>
    </row>
    <row r="68" spans="1:11" ht="15" customHeight="1">
      <c r="A68" s="31"/>
      <c r="B68" s="286" t="s">
        <v>165</v>
      </c>
      <c r="C68" s="292" t="s">
        <v>118</v>
      </c>
      <c r="D68" s="292" t="s">
        <v>119</v>
      </c>
      <c r="E68" s="292" t="s">
        <v>120</v>
      </c>
      <c r="F68" s="292" t="s">
        <v>121</v>
      </c>
      <c r="G68" s="292" t="s">
        <v>122</v>
      </c>
      <c r="H68" s="31"/>
      <c r="I68" s="31"/>
      <c r="J68" s="31"/>
      <c r="K68" s="36"/>
    </row>
    <row r="69" spans="1:11" ht="15" customHeight="1">
      <c r="A69" s="31"/>
      <c r="B69" s="55" t="s">
        <v>166</v>
      </c>
      <c r="C69" s="114">
        <v>5</v>
      </c>
      <c r="D69" s="115">
        <v>6</v>
      </c>
      <c r="E69" s="115">
        <v>19</v>
      </c>
      <c r="F69" s="115">
        <v>17</v>
      </c>
      <c r="G69" s="115">
        <v>15</v>
      </c>
      <c r="H69" s="31"/>
      <c r="I69" s="31"/>
      <c r="J69" s="31"/>
      <c r="K69" s="36"/>
    </row>
    <row r="70" spans="1:11" ht="15" customHeight="1">
      <c r="A70" s="31"/>
      <c r="B70" s="57" t="s">
        <v>167</v>
      </c>
      <c r="C70" s="113">
        <v>3</v>
      </c>
      <c r="D70" s="116">
        <v>1</v>
      </c>
      <c r="E70" s="116">
        <v>8</v>
      </c>
      <c r="F70" s="116">
        <v>5</v>
      </c>
      <c r="G70" s="116">
        <v>8</v>
      </c>
      <c r="H70" s="31"/>
      <c r="I70" s="31"/>
      <c r="J70" s="31"/>
      <c r="K70" s="36"/>
    </row>
    <row r="71" spans="1:11" ht="15" customHeight="1">
      <c r="A71" s="31"/>
      <c r="B71" s="57" t="s">
        <v>168</v>
      </c>
      <c r="C71" s="113">
        <v>2</v>
      </c>
      <c r="D71" s="116">
        <v>5</v>
      </c>
      <c r="E71" s="116">
        <v>11</v>
      </c>
      <c r="F71" s="116">
        <v>12</v>
      </c>
      <c r="G71" s="116">
        <v>7</v>
      </c>
      <c r="H71" s="31"/>
      <c r="I71" s="31"/>
      <c r="J71" s="31"/>
      <c r="K71" s="36"/>
    </row>
    <row r="72" spans="1:11" ht="15.75" customHeight="1">
      <c r="A72" s="31"/>
      <c r="B72" s="61" t="s">
        <v>169</v>
      </c>
      <c r="C72" s="117">
        <v>0.2</v>
      </c>
      <c r="D72" s="111">
        <v>0.2</v>
      </c>
      <c r="E72" s="111">
        <v>0.5</v>
      </c>
      <c r="F72" s="111">
        <v>0.5</v>
      </c>
      <c r="G72" s="111">
        <v>0.4</v>
      </c>
      <c r="H72" s="31"/>
      <c r="I72" s="31"/>
      <c r="J72" s="31"/>
      <c r="K72" s="36"/>
    </row>
    <row r="73" spans="1:11" ht="15" customHeight="1">
      <c r="A73" s="31"/>
      <c r="B73" s="47"/>
      <c r="C73" s="47"/>
      <c r="D73" s="47"/>
      <c r="E73" s="47"/>
      <c r="F73" s="47"/>
      <c r="G73" s="47"/>
      <c r="H73" s="31"/>
      <c r="I73" s="31"/>
      <c r="J73" s="31"/>
      <c r="K73" s="36"/>
    </row>
    <row r="74" spans="1:11" ht="15" customHeight="1">
      <c r="A74" s="31"/>
      <c r="B74" s="31"/>
      <c r="C74" s="31"/>
      <c r="D74" s="31"/>
      <c r="E74" s="31"/>
      <c r="F74" s="31"/>
      <c r="G74" s="31"/>
      <c r="H74" s="31"/>
      <c r="I74" s="31"/>
      <c r="J74" s="31"/>
      <c r="K74" s="36"/>
    </row>
    <row r="75" spans="1:11" ht="15" customHeight="1">
      <c r="A75" s="31"/>
      <c r="B75" s="286" t="s">
        <v>170</v>
      </c>
      <c r="C75" s="292" t="s">
        <v>118</v>
      </c>
      <c r="D75" s="292" t="s">
        <v>119</v>
      </c>
      <c r="E75" s="292" t="s">
        <v>120</v>
      </c>
      <c r="F75" s="292" t="s">
        <v>121</v>
      </c>
      <c r="G75" s="292" t="s">
        <v>122</v>
      </c>
      <c r="H75" s="31"/>
      <c r="I75" s="31"/>
      <c r="J75" s="31"/>
      <c r="K75" s="36"/>
    </row>
    <row r="76" spans="1:11" ht="15" customHeight="1">
      <c r="A76" s="31"/>
      <c r="B76" s="55" t="s">
        <v>171</v>
      </c>
      <c r="C76" s="112">
        <v>0.7</v>
      </c>
      <c r="D76" s="107">
        <v>1</v>
      </c>
      <c r="E76" s="107">
        <v>1.3</v>
      </c>
      <c r="F76" s="107">
        <v>1.3</v>
      </c>
      <c r="G76" s="107">
        <v>1.4</v>
      </c>
      <c r="H76" s="31"/>
      <c r="I76" s="31"/>
      <c r="J76" s="31"/>
      <c r="K76" s="36"/>
    </row>
    <row r="77" spans="1:11" ht="15" customHeight="1">
      <c r="A77" s="31"/>
      <c r="B77" s="57" t="s">
        <v>172</v>
      </c>
      <c r="C77" s="108">
        <v>0.8</v>
      </c>
      <c r="D77" s="110">
        <v>1.1000000000000001</v>
      </c>
      <c r="E77" s="110">
        <v>2</v>
      </c>
      <c r="F77" s="110">
        <v>1.7</v>
      </c>
      <c r="G77" s="110">
        <v>2</v>
      </c>
      <c r="H77" s="31"/>
      <c r="I77" s="31"/>
      <c r="J77" s="31"/>
      <c r="K77" s="36"/>
    </row>
    <row r="78" spans="1:11" ht="15" customHeight="1">
      <c r="A78" s="31"/>
      <c r="B78" s="61" t="s">
        <v>173</v>
      </c>
      <c r="C78" s="99">
        <v>0.5</v>
      </c>
      <c r="D78" s="111">
        <v>0.9</v>
      </c>
      <c r="E78" s="111">
        <v>0.6</v>
      </c>
      <c r="F78" s="111">
        <v>0.8</v>
      </c>
      <c r="G78" s="111">
        <v>0.7</v>
      </c>
      <c r="H78" s="31"/>
      <c r="I78" s="31"/>
      <c r="J78" s="31"/>
      <c r="K78" s="36"/>
    </row>
    <row r="79" spans="1:11" ht="10.9" customHeight="1">
      <c r="A79" s="31"/>
      <c r="B79" s="47"/>
      <c r="C79" s="47"/>
      <c r="D79" s="47"/>
      <c r="E79" s="47"/>
      <c r="F79" s="47"/>
      <c r="G79" s="47"/>
      <c r="H79" s="31"/>
      <c r="I79" s="31"/>
      <c r="J79" s="31"/>
      <c r="K79" s="36"/>
    </row>
    <row r="80" spans="1:11" ht="15" customHeight="1">
      <c r="A80" s="36"/>
      <c r="B80" s="36"/>
      <c r="C80" s="36"/>
      <c r="D80" s="36"/>
      <c r="E80" s="36"/>
      <c r="F80" s="36"/>
      <c r="G80" s="36"/>
      <c r="H80" s="36"/>
      <c r="I80" s="36"/>
      <c r="J80" s="36"/>
      <c r="K80" s="36"/>
    </row>
    <row r="81" spans="1:11" ht="15" customHeight="1">
      <c r="A81" s="31"/>
      <c r="B81" s="31"/>
      <c r="C81" s="31"/>
      <c r="D81" s="31"/>
      <c r="E81" s="31"/>
      <c r="F81" s="31"/>
      <c r="G81" s="31"/>
      <c r="H81" s="31"/>
      <c r="I81" s="31"/>
      <c r="J81" s="31"/>
      <c r="K81" s="36"/>
    </row>
    <row r="82" spans="1:11" ht="15" customHeight="1">
      <c r="A82" s="31"/>
      <c r="B82" s="286" t="s">
        <v>1199</v>
      </c>
      <c r="C82" s="292" t="s">
        <v>118</v>
      </c>
      <c r="D82" s="292" t="s">
        <v>119</v>
      </c>
      <c r="E82" s="292" t="s">
        <v>120</v>
      </c>
      <c r="F82" s="292" t="s">
        <v>121</v>
      </c>
      <c r="G82" s="292" t="s">
        <v>122</v>
      </c>
      <c r="H82" s="31"/>
      <c r="I82" s="31"/>
      <c r="J82" s="31"/>
      <c r="K82" s="36"/>
    </row>
    <row r="83" spans="1:11" ht="15" customHeight="1">
      <c r="A83" s="31"/>
      <c r="B83" s="55" t="s">
        <v>174</v>
      </c>
      <c r="C83" s="85">
        <v>0</v>
      </c>
      <c r="D83" s="86">
        <v>1</v>
      </c>
      <c r="E83" s="86">
        <v>0</v>
      </c>
      <c r="F83" s="86">
        <v>0</v>
      </c>
      <c r="G83" s="86">
        <v>0</v>
      </c>
      <c r="H83" s="31"/>
      <c r="I83" s="31"/>
      <c r="J83" s="31"/>
      <c r="K83" s="36"/>
    </row>
    <row r="84" spans="1:11" ht="15" customHeight="1">
      <c r="A84" s="31"/>
      <c r="B84" s="57" t="s">
        <v>175</v>
      </c>
      <c r="C84" s="87">
        <v>0</v>
      </c>
      <c r="D84" s="88">
        <v>0</v>
      </c>
      <c r="E84" s="88">
        <v>0</v>
      </c>
      <c r="F84" s="88">
        <v>0</v>
      </c>
      <c r="G84" s="88">
        <v>0</v>
      </c>
      <c r="H84" s="31"/>
      <c r="I84" s="31"/>
      <c r="J84" s="31"/>
      <c r="K84" s="36"/>
    </row>
    <row r="85" spans="1:11" ht="15" customHeight="1">
      <c r="A85" s="31"/>
      <c r="B85" s="57" t="s">
        <v>176</v>
      </c>
      <c r="C85" s="87">
        <v>0</v>
      </c>
      <c r="D85" s="88">
        <v>0</v>
      </c>
      <c r="E85" s="88">
        <v>1</v>
      </c>
      <c r="F85" s="88">
        <v>0</v>
      </c>
      <c r="G85" s="88">
        <v>0</v>
      </c>
      <c r="H85" s="31"/>
      <c r="I85" s="31"/>
      <c r="J85" s="31"/>
      <c r="K85" s="36"/>
    </row>
    <row r="86" spans="1:11" ht="15" customHeight="1">
      <c r="A86" s="31"/>
      <c r="B86" s="57" t="s">
        <v>177</v>
      </c>
      <c r="C86" s="87">
        <v>0</v>
      </c>
      <c r="D86" s="88">
        <v>0</v>
      </c>
      <c r="E86" s="88">
        <v>0</v>
      </c>
      <c r="F86" s="88">
        <v>0</v>
      </c>
      <c r="G86" s="88">
        <v>0</v>
      </c>
      <c r="H86" s="31"/>
      <c r="I86" s="31"/>
      <c r="J86" s="31"/>
      <c r="K86" s="36"/>
    </row>
    <row r="87" spans="1:11" ht="15" customHeight="1">
      <c r="A87" s="31"/>
      <c r="B87" s="57" t="s">
        <v>178</v>
      </c>
      <c r="C87" s="87">
        <v>13</v>
      </c>
      <c r="D87" s="88">
        <v>30</v>
      </c>
      <c r="E87" s="88">
        <v>29</v>
      </c>
      <c r="F87" s="88">
        <v>33</v>
      </c>
      <c r="G87" s="88">
        <v>35</v>
      </c>
      <c r="H87" s="31"/>
      <c r="I87" s="31"/>
      <c r="J87" s="31"/>
      <c r="K87" s="36"/>
    </row>
    <row r="88" spans="1:11" ht="15" customHeight="1">
      <c r="A88" s="31"/>
      <c r="B88" s="57" t="s">
        <v>179</v>
      </c>
      <c r="C88" s="87">
        <v>3</v>
      </c>
      <c r="D88" s="88">
        <v>1</v>
      </c>
      <c r="E88" s="88">
        <v>9</v>
      </c>
      <c r="F88" s="88">
        <v>5</v>
      </c>
      <c r="G88" s="88">
        <v>5</v>
      </c>
      <c r="H88" s="31"/>
      <c r="I88" s="31"/>
      <c r="J88" s="31"/>
      <c r="K88" s="36"/>
    </row>
    <row r="89" spans="1:11" ht="15" customHeight="1">
      <c r="A89" s="31"/>
      <c r="B89" s="57" t="s">
        <v>1200</v>
      </c>
      <c r="C89" s="87">
        <v>2</v>
      </c>
      <c r="D89" s="88">
        <v>5</v>
      </c>
      <c r="E89" s="88">
        <v>11</v>
      </c>
      <c r="F89" s="88">
        <v>9</v>
      </c>
      <c r="G89" s="88">
        <v>6</v>
      </c>
      <c r="H89" s="31"/>
      <c r="I89" s="31"/>
      <c r="J89" s="31"/>
      <c r="K89" s="36"/>
    </row>
    <row r="90" spans="1:11" ht="15" customHeight="1">
      <c r="A90" s="31"/>
      <c r="B90" s="61" t="s">
        <v>180</v>
      </c>
      <c r="C90" s="118">
        <v>2</v>
      </c>
      <c r="D90" s="119">
        <v>0</v>
      </c>
      <c r="E90" s="119">
        <v>0</v>
      </c>
      <c r="F90" s="119">
        <v>1</v>
      </c>
      <c r="G90" s="119">
        <v>1</v>
      </c>
      <c r="H90" s="31"/>
      <c r="I90" s="31"/>
      <c r="J90" s="31"/>
      <c r="K90" s="36"/>
    </row>
    <row r="91" spans="1:11" ht="15" customHeight="1">
      <c r="A91" s="31"/>
      <c r="B91" s="76" t="s">
        <v>181</v>
      </c>
      <c r="C91" s="120">
        <v>20</v>
      </c>
      <c r="D91" s="121">
        <v>37</v>
      </c>
      <c r="E91" s="121">
        <v>50</v>
      </c>
      <c r="F91" s="121">
        <v>48</v>
      </c>
      <c r="G91" s="121">
        <v>47</v>
      </c>
      <c r="H91" s="31"/>
      <c r="I91" s="31"/>
      <c r="J91" s="31"/>
      <c r="K91" s="36"/>
    </row>
    <row r="92" spans="1:11" ht="8.15" customHeight="1">
      <c r="A92" s="31"/>
      <c r="B92" s="47"/>
      <c r="C92" s="47"/>
      <c r="D92" s="47"/>
      <c r="E92" s="47"/>
      <c r="F92" s="47"/>
      <c r="G92" s="47"/>
      <c r="H92" s="31"/>
      <c r="I92" s="31"/>
      <c r="J92" s="31"/>
      <c r="K92" s="36"/>
    </row>
    <row r="93" spans="1:11" ht="25.9" customHeight="1">
      <c r="A93" s="31"/>
      <c r="B93" s="822" t="s">
        <v>182</v>
      </c>
      <c r="C93" s="822"/>
      <c r="D93" s="822"/>
      <c r="E93" s="822"/>
      <c r="F93" s="822"/>
      <c r="G93" s="822"/>
      <c r="H93" s="31"/>
      <c r="I93" s="31"/>
      <c r="J93" s="31"/>
      <c r="K93" s="36"/>
    </row>
    <row r="94" spans="1:11" ht="15" customHeight="1">
      <c r="A94" s="31"/>
      <c r="B94" s="31"/>
      <c r="C94" s="31"/>
      <c r="D94" s="31"/>
      <c r="E94" s="31"/>
      <c r="F94" s="31"/>
      <c r="G94" s="31"/>
      <c r="H94" s="31"/>
      <c r="I94" s="31"/>
      <c r="J94" s="31"/>
      <c r="K94" s="36"/>
    </row>
    <row r="95" spans="1:11" ht="15" customHeight="1">
      <c r="A95" s="31"/>
      <c r="B95" s="31"/>
      <c r="C95" s="31"/>
      <c r="D95" s="31"/>
      <c r="E95" s="31"/>
      <c r="F95" s="31"/>
      <c r="G95" s="31"/>
      <c r="H95" s="31"/>
      <c r="I95" s="31"/>
      <c r="J95" s="31"/>
      <c r="K95" s="36"/>
    </row>
    <row r="96" spans="1:11" ht="15" customHeight="1">
      <c r="A96" s="31"/>
      <c r="B96" s="31"/>
      <c r="C96" s="825" t="s">
        <v>183</v>
      </c>
      <c r="D96" s="824"/>
      <c r="E96" s="823" t="s">
        <v>184</v>
      </c>
      <c r="F96" s="824"/>
      <c r="G96" s="823" t="s">
        <v>185</v>
      </c>
      <c r="H96" s="824"/>
      <c r="I96" s="823" t="s">
        <v>186</v>
      </c>
      <c r="J96" s="824"/>
      <c r="K96" s="122"/>
    </row>
    <row r="97" spans="1:11" ht="15" customHeight="1">
      <c r="A97" s="31"/>
      <c r="B97" s="286" t="s">
        <v>187</v>
      </c>
      <c r="C97" s="293" t="s">
        <v>118</v>
      </c>
      <c r="D97" s="294" t="s">
        <v>1310</v>
      </c>
      <c r="E97" s="295" t="s">
        <v>118</v>
      </c>
      <c r="F97" s="294" t="s">
        <v>1310</v>
      </c>
      <c r="G97" s="295" t="s">
        <v>118</v>
      </c>
      <c r="H97" s="294" t="s">
        <v>119</v>
      </c>
      <c r="I97" s="295" t="s">
        <v>118</v>
      </c>
      <c r="J97" s="294" t="s">
        <v>119</v>
      </c>
      <c r="K97" s="122"/>
    </row>
    <row r="98" spans="1:11" ht="15" customHeight="1">
      <c r="A98" s="31"/>
      <c r="B98" s="55" t="s">
        <v>48</v>
      </c>
      <c r="C98" s="123">
        <v>7.1</v>
      </c>
      <c r="D98" s="153">
        <v>11.3</v>
      </c>
      <c r="E98" s="124">
        <v>2.9</v>
      </c>
      <c r="F98" s="153">
        <v>6</v>
      </c>
      <c r="G98" s="124">
        <v>0</v>
      </c>
      <c r="H98" s="156">
        <v>0</v>
      </c>
      <c r="I98" s="124">
        <v>0.7</v>
      </c>
      <c r="J98" s="157">
        <v>3</v>
      </c>
      <c r="K98" s="36"/>
    </row>
    <row r="99" spans="1:11" ht="15" customHeight="1">
      <c r="A99" s="31"/>
      <c r="B99" s="57" t="s">
        <v>53</v>
      </c>
      <c r="C99" s="125">
        <v>12.5</v>
      </c>
      <c r="D99" s="154">
        <v>9.5</v>
      </c>
      <c r="E99" s="126">
        <v>3</v>
      </c>
      <c r="F99" s="154">
        <v>3.4</v>
      </c>
      <c r="G99" s="126">
        <v>0.4</v>
      </c>
      <c r="H99" s="154">
        <v>0</v>
      </c>
      <c r="I99" s="126">
        <v>3</v>
      </c>
      <c r="J99" s="158">
        <v>6.5</v>
      </c>
      <c r="K99" s="36"/>
    </row>
    <row r="100" spans="1:11" ht="15" customHeight="1">
      <c r="A100" s="31"/>
      <c r="B100" s="57" t="s">
        <v>97</v>
      </c>
      <c r="C100" s="125">
        <v>1.5</v>
      </c>
      <c r="D100" s="154">
        <v>1.3</v>
      </c>
      <c r="E100" s="126">
        <v>0.5</v>
      </c>
      <c r="F100" s="154">
        <v>0.8</v>
      </c>
      <c r="G100" s="126">
        <v>0.5</v>
      </c>
      <c r="H100" s="154">
        <v>0.2</v>
      </c>
      <c r="I100" s="126">
        <v>0</v>
      </c>
      <c r="J100" s="158">
        <v>0</v>
      </c>
      <c r="K100" s="36"/>
    </row>
    <row r="101" spans="1:11" ht="15" customHeight="1">
      <c r="A101" s="31"/>
      <c r="B101" s="57" t="s">
        <v>188</v>
      </c>
      <c r="C101" s="125">
        <v>1.6</v>
      </c>
      <c r="D101" s="154">
        <v>7.6</v>
      </c>
      <c r="E101" s="126">
        <v>1</v>
      </c>
      <c r="F101" s="154">
        <v>1.3</v>
      </c>
      <c r="G101" s="126">
        <v>0</v>
      </c>
      <c r="H101" s="154">
        <v>0.6</v>
      </c>
      <c r="I101" s="126">
        <v>0</v>
      </c>
      <c r="J101" s="158">
        <v>0</v>
      </c>
      <c r="K101" s="36"/>
    </row>
    <row r="102" spans="1:11" ht="15" customHeight="1">
      <c r="A102" s="31"/>
      <c r="B102" s="57" t="s">
        <v>54</v>
      </c>
      <c r="C102" s="125">
        <v>0.2</v>
      </c>
      <c r="D102" s="154">
        <v>1.3</v>
      </c>
      <c r="E102" s="126">
        <v>0</v>
      </c>
      <c r="F102" s="154">
        <v>0.7</v>
      </c>
      <c r="G102" s="126">
        <v>0</v>
      </c>
      <c r="H102" s="154">
        <v>0.2</v>
      </c>
      <c r="I102" s="126">
        <v>0.2</v>
      </c>
      <c r="J102" s="158">
        <v>0.2</v>
      </c>
      <c r="K102" s="36"/>
    </row>
    <row r="103" spans="1:11" ht="15" customHeight="1">
      <c r="A103" s="31"/>
      <c r="B103" s="57" t="s">
        <v>60</v>
      </c>
      <c r="C103" s="125">
        <v>1.3</v>
      </c>
      <c r="D103" s="154">
        <v>1.3</v>
      </c>
      <c r="E103" s="126">
        <v>0.6</v>
      </c>
      <c r="F103" s="154">
        <v>1.1000000000000001</v>
      </c>
      <c r="G103" s="126">
        <v>0</v>
      </c>
      <c r="H103" s="154">
        <v>0.6</v>
      </c>
      <c r="I103" s="126">
        <v>0</v>
      </c>
      <c r="J103" s="158">
        <v>0</v>
      </c>
      <c r="K103" s="36"/>
    </row>
    <row r="104" spans="1:11" ht="15" customHeight="1">
      <c r="A104" s="31"/>
      <c r="B104" s="57" t="s">
        <v>56</v>
      </c>
      <c r="C104" s="125">
        <v>0.6</v>
      </c>
      <c r="D104" s="154">
        <v>0.5</v>
      </c>
      <c r="E104" s="126">
        <v>0.3</v>
      </c>
      <c r="F104" s="154">
        <v>0</v>
      </c>
      <c r="G104" s="126">
        <v>0</v>
      </c>
      <c r="H104" s="154">
        <v>0</v>
      </c>
      <c r="I104" s="126">
        <v>0</v>
      </c>
      <c r="J104" s="158">
        <v>0</v>
      </c>
      <c r="K104" s="36"/>
    </row>
    <row r="105" spans="1:11" ht="15" customHeight="1">
      <c r="A105" s="31"/>
      <c r="B105" s="61" t="s">
        <v>189</v>
      </c>
      <c r="C105" s="127">
        <v>8</v>
      </c>
      <c r="D105" s="155">
        <v>5.8</v>
      </c>
      <c r="E105" s="128">
        <v>1.6</v>
      </c>
      <c r="F105" s="155">
        <v>0.6</v>
      </c>
      <c r="G105" s="128">
        <v>0.7</v>
      </c>
      <c r="H105" s="155">
        <v>0</v>
      </c>
      <c r="I105" s="128">
        <v>2</v>
      </c>
      <c r="J105" s="159">
        <v>1.7</v>
      </c>
      <c r="K105" s="36"/>
    </row>
    <row r="106" spans="1:11" ht="8.15" customHeight="1">
      <c r="A106" s="31"/>
      <c r="B106" s="47"/>
      <c r="C106" s="47"/>
      <c r="D106" s="47"/>
      <c r="E106" s="47"/>
      <c r="F106" s="47"/>
      <c r="G106" s="47"/>
      <c r="H106" s="47"/>
      <c r="I106" s="47"/>
      <c r="J106" s="47"/>
      <c r="K106" s="36"/>
    </row>
    <row r="107" spans="1:11" ht="14.15" customHeight="1">
      <c r="A107" s="31"/>
      <c r="B107" s="822" t="s">
        <v>190</v>
      </c>
      <c r="C107" s="822"/>
      <c r="D107" s="822"/>
      <c r="E107" s="822"/>
      <c r="F107" s="822"/>
      <c r="G107" s="822"/>
      <c r="H107" s="822"/>
      <c r="I107" s="822"/>
      <c r="J107" s="822"/>
      <c r="K107" s="36"/>
    </row>
    <row r="108" spans="1:11" ht="15" customHeight="1">
      <c r="A108" s="36"/>
      <c r="B108" s="36"/>
      <c r="C108" s="36"/>
      <c r="D108" s="36"/>
      <c r="E108" s="36"/>
      <c r="F108" s="36"/>
      <c r="G108" s="36"/>
      <c r="H108" s="36"/>
      <c r="I108" s="36"/>
      <c r="J108" s="36"/>
      <c r="K108" s="36"/>
    </row>
    <row r="109" spans="1:11" ht="15" customHeight="1">
      <c r="A109" s="31"/>
      <c r="B109" s="31"/>
      <c r="C109" s="31"/>
      <c r="D109" s="31"/>
      <c r="E109" s="31"/>
      <c r="F109" s="31"/>
      <c r="G109" s="31"/>
      <c r="H109" s="31"/>
      <c r="I109" s="31"/>
      <c r="J109" s="31"/>
      <c r="K109" s="36"/>
    </row>
    <row r="110" spans="1:11" ht="15" customHeight="1">
      <c r="A110" s="31"/>
      <c r="B110" s="291" t="s">
        <v>191</v>
      </c>
      <c r="C110" s="31"/>
      <c r="D110" s="31"/>
      <c r="E110" s="31"/>
      <c r="F110" s="31"/>
      <c r="G110" s="31"/>
      <c r="H110" s="31"/>
      <c r="I110" s="31"/>
      <c r="J110" s="31"/>
      <c r="K110" s="36"/>
    </row>
    <row r="111" spans="1:11" ht="15" customHeight="1">
      <c r="A111" s="31"/>
      <c r="B111" s="31"/>
      <c r="C111" s="31"/>
      <c r="D111" s="31"/>
      <c r="E111" s="31"/>
      <c r="F111" s="31"/>
      <c r="G111" s="31"/>
      <c r="H111" s="31"/>
      <c r="I111" s="31"/>
      <c r="J111" s="31"/>
      <c r="K111" s="36"/>
    </row>
    <row r="112" spans="1:11" ht="15" customHeight="1">
      <c r="A112" s="31"/>
      <c r="B112" s="286" t="s">
        <v>192</v>
      </c>
      <c r="C112" s="292" t="s">
        <v>1422</v>
      </c>
      <c r="D112" s="292" t="s">
        <v>119</v>
      </c>
      <c r="E112" s="292" t="s">
        <v>120</v>
      </c>
      <c r="F112" s="292" t="s">
        <v>121</v>
      </c>
      <c r="G112" s="292" t="s">
        <v>122</v>
      </c>
      <c r="H112" s="31"/>
      <c r="I112" s="31"/>
      <c r="J112" s="31"/>
      <c r="K112" s="36"/>
    </row>
    <row r="113" spans="1:11" ht="15" customHeight="1">
      <c r="A113" s="31"/>
      <c r="B113" s="53" t="s">
        <v>193</v>
      </c>
      <c r="C113" s="129">
        <v>1</v>
      </c>
      <c r="D113" s="130">
        <v>1</v>
      </c>
      <c r="E113" s="115">
        <v>0</v>
      </c>
      <c r="F113" s="115">
        <v>1</v>
      </c>
      <c r="G113" s="115">
        <v>1</v>
      </c>
      <c r="H113" s="31"/>
      <c r="I113" s="31"/>
      <c r="J113" s="31"/>
      <c r="K113" s="36"/>
    </row>
    <row r="114" spans="1:11" ht="15" customHeight="1">
      <c r="A114" s="31"/>
      <c r="B114" s="46" t="s">
        <v>194</v>
      </c>
      <c r="C114" s="131">
        <v>110</v>
      </c>
      <c r="D114" s="132">
        <v>109</v>
      </c>
      <c r="E114" s="152">
        <v>257</v>
      </c>
      <c r="F114" s="152">
        <v>269</v>
      </c>
      <c r="G114" s="152">
        <v>203</v>
      </c>
      <c r="H114" s="31"/>
      <c r="I114" s="31"/>
      <c r="J114" s="31"/>
      <c r="K114" s="36"/>
    </row>
    <row r="115" spans="1:11" ht="8.15" customHeight="1">
      <c r="A115" s="31"/>
      <c r="B115" s="47"/>
      <c r="C115" s="47"/>
      <c r="D115" s="47"/>
      <c r="E115" s="47"/>
      <c r="F115" s="47"/>
      <c r="G115" s="47"/>
      <c r="H115" s="31"/>
      <c r="I115" s="31"/>
      <c r="J115" s="31"/>
      <c r="K115" s="36"/>
    </row>
    <row r="116" spans="1:11" ht="14.15" customHeight="1">
      <c r="A116" s="31"/>
      <c r="B116" s="822" t="s">
        <v>1455</v>
      </c>
      <c r="C116" s="822"/>
      <c r="D116" s="822"/>
      <c r="E116" s="822"/>
      <c r="F116" s="822"/>
      <c r="G116" s="822"/>
      <c r="H116" s="31"/>
      <c r="I116" s="31"/>
      <c r="J116" s="31"/>
      <c r="K116" s="36"/>
    </row>
    <row r="117" spans="1:11" ht="15" customHeight="1">
      <c r="A117" s="31"/>
      <c r="B117" s="31"/>
      <c r="C117" s="31"/>
      <c r="D117" s="31"/>
      <c r="E117" s="31"/>
      <c r="F117" s="31"/>
      <c r="G117" s="31"/>
      <c r="H117" s="31"/>
      <c r="I117" s="31"/>
      <c r="J117" s="31"/>
      <c r="K117" s="36"/>
    </row>
    <row r="118" spans="1:11" ht="15" customHeight="1">
      <c r="A118" s="36"/>
      <c r="B118" s="36"/>
      <c r="C118" s="36"/>
      <c r="D118" s="36"/>
      <c r="E118" s="36"/>
      <c r="F118" s="36"/>
      <c r="G118" s="36"/>
      <c r="H118" s="36"/>
      <c r="I118" s="36"/>
      <c r="J118" s="36"/>
      <c r="K118" s="36"/>
    </row>
    <row r="119" spans="1:11" ht="15.75" customHeight="1">
      <c r="A119" s="31"/>
      <c r="B119" s="286" t="s">
        <v>1311</v>
      </c>
      <c r="C119" s="292" t="s">
        <v>195</v>
      </c>
      <c r="D119" s="292" t="s">
        <v>196</v>
      </c>
      <c r="E119" s="31"/>
      <c r="F119" s="31"/>
      <c r="G119" s="31"/>
      <c r="H119" s="31"/>
      <c r="I119" s="31"/>
      <c r="J119" s="31"/>
      <c r="K119" s="36"/>
    </row>
    <row r="120" spans="1:11" ht="15" customHeight="1">
      <c r="A120" s="31"/>
      <c r="B120" s="53" t="s">
        <v>197</v>
      </c>
      <c r="C120" s="133">
        <v>27</v>
      </c>
      <c r="D120" s="134">
        <f t="shared" ref="D120:D126" si="0">C120/$C$127</f>
        <v>0.33333333333333331</v>
      </c>
      <c r="E120" s="31"/>
      <c r="F120" s="31"/>
      <c r="G120" s="31"/>
      <c r="H120" s="31"/>
      <c r="I120" s="31"/>
      <c r="J120" s="31"/>
      <c r="K120" s="36"/>
    </row>
    <row r="121" spans="1:11" ht="15" customHeight="1">
      <c r="A121" s="31"/>
      <c r="B121" s="44" t="s">
        <v>198</v>
      </c>
      <c r="C121" s="135">
        <v>13</v>
      </c>
      <c r="D121" s="136">
        <f t="shared" si="0"/>
        <v>0.16049382716049382</v>
      </c>
      <c r="E121" s="31"/>
      <c r="F121" s="31"/>
      <c r="G121" s="31"/>
      <c r="H121" s="31"/>
      <c r="I121" s="31"/>
      <c r="J121" s="31"/>
      <c r="K121" s="36"/>
    </row>
    <row r="122" spans="1:11" ht="15" customHeight="1">
      <c r="A122" s="31"/>
      <c r="B122" s="44" t="s">
        <v>199</v>
      </c>
      <c r="C122" s="135">
        <v>9</v>
      </c>
      <c r="D122" s="136">
        <f t="shared" si="0"/>
        <v>0.1111111111111111</v>
      </c>
      <c r="E122" s="31"/>
      <c r="F122" s="31"/>
      <c r="G122" s="31"/>
      <c r="H122" s="31"/>
      <c r="I122" s="31"/>
      <c r="J122" s="31"/>
      <c r="K122" s="36"/>
    </row>
    <row r="123" spans="1:11" ht="15" customHeight="1">
      <c r="A123" s="31"/>
      <c r="B123" s="44" t="s">
        <v>200</v>
      </c>
      <c r="C123" s="135">
        <v>14</v>
      </c>
      <c r="D123" s="136">
        <f t="shared" si="0"/>
        <v>0.1728395061728395</v>
      </c>
      <c r="E123" s="31"/>
      <c r="F123" s="31"/>
      <c r="G123" s="31"/>
      <c r="H123" s="31"/>
      <c r="I123" s="31"/>
      <c r="J123" s="31"/>
      <c r="K123" s="36"/>
    </row>
    <row r="124" spans="1:11" ht="15" customHeight="1">
      <c r="A124" s="31"/>
      <c r="B124" s="44" t="s">
        <v>201</v>
      </c>
      <c r="C124" s="135">
        <v>6</v>
      </c>
      <c r="D124" s="136">
        <f t="shared" si="0"/>
        <v>7.407407407407407E-2</v>
      </c>
      <c r="E124" s="31"/>
      <c r="F124" s="31"/>
      <c r="G124" s="31"/>
      <c r="H124" s="31"/>
      <c r="I124" s="31"/>
      <c r="J124" s="31"/>
      <c r="K124" s="36"/>
    </row>
    <row r="125" spans="1:11" ht="15" customHeight="1">
      <c r="A125" s="31"/>
      <c r="B125" s="44" t="s">
        <v>202</v>
      </c>
      <c r="C125" s="135">
        <v>6</v>
      </c>
      <c r="D125" s="136">
        <f t="shared" si="0"/>
        <v>7.407407407407407E-2</v>
      </c>
      <c r="E125" s="31"/>
      <c r="F125" s="31"/>
      <c r="G125" s="31"/>
      <c r="H125" s="31"/>
      <c r="I125" s="31"/>
      <c r="J125" s="31"/>
      <c r="K125" s="36"/>
    </row>
    <row r="126" spans="1:11" ht="15.75" customHeight="1">
      <c r="A126" s="36"/>
      <c r="B126" s="46" t="s">
        <v>203</v>
      </c>
      <c r="C126" s="137">
        <v>6</v>
      </c>
      <c r="D126" s="138">
        <f t="shared" si="0"/>
        <v>7.407407407407407E-2</v>
      </c>
      <c r="E126" s="36"/>
      <c r="F126" s="36"/>
      <c r="G126" s="36"/>
      <c r="H126" s="36"/>
      <c r="I126" s="36"/>
      <c r="J126" s="36"/>
      <c r="K126" s="36"/>
    </row>
    <row r="127" spans="1:11" ht="15.75" customHeight="1">
      <c r="A127" s="31"/>
      <c r="B127" s="139" t="s">
        <v>204</v>
      </c>
      <c r="C127" s="140">
        <f>SUM(C120:C126)</f>
        <v>81</v>
      </c>
      <c r="D127" s="141">
        <f>SUM(D120:D126)</f>
        <v>1</v>
      </c>
      <c r="E127" s="31"/>
      <c r="F127" s="31"/>
      <c r="G127" s="31"/>
      <c r="H127" s="31"/>
      <c r="I127" s="31"/>
      <c r="J127" s="31"/>
      <c r="K127" s="36"/>
    </row>
    <row r="128" spans="1:11" ht="8.15" customHeight="1">
      <c r="A128" s="31"/>
      <c r="B128" s="47"/>
      <c r="C128" s="47"/>
      <c r="D128" s="47"/>
      <c r="E128" s="31"/>
      <c r="F128" s="31"/>
      <c r="G128" s="31"/>
      <c r="H128" s="31"/>
      <c r="I128" s="31"/>
      <c r="J128" s="31"/>
      <c r="K128" s="36"/>
    </row>
    <row r="129" spans="1:11" ht="14.15" customHeight="1">
      <c r="A129" s="36"/>
      <c r="B129" s="822" t="s">
        <v>205</v>
      </c>
      <c r="C129" s="826"/>
      <c r="D129" s="826"/>
      <c r="E129" s="36"/>
      <c r="F129" s="36"/>
      <c r="G129" s="36"/>
      <c r="H129" s="36"/>
      <c r="I129" s="36"/>
      <c r="J129" s="36"/>
      <c r="K129" s="36"/>
    </row>
    <row r="130" spans="1:11" ht="15" customHeight="1">
      <c r="A130" s="36"/>
      <c r="B130" s="36"/>
      <c r="C130" s="36"/>
      <c r="D130" s="36"/>
      <c r="E130" s="36"/>
      <c r="F130" s="36"/>
      <c r="G130" s="36"/>
      <c r="H130" s="36"/>
      <c r="I130" s="36"/>
      <c r="J130" s="36"/>
      <c r="K130" s="36"/>
    </row>
    <row r="131" spans="1:11" ht="15" customHeight="1">
      <c r="A131" s="31"/>
      <c r="B131" s="31"/>
      <c r="C131" s="31"/>
      <c r="D131" s="31"/>
      <c r="E131" s="31"/>
      <c r="F131" s="31"/>
      <c r="G131" s="31"/>
      <c r="H131" s="31"/>
      <c r="I131" s="31"/>
      <c r="J131" s="31"/>
      <c r="K131" s="36"/>
    </row>
    <row r="132" spans="1:11" ht="15" customHeight="1">
      <c r="A132" s="31"/>
      <c r="B132" s="286" t="s">
        <v>206</v>
      </c>
      <c r="C132" s="292" t="s">
        <v>118</v>
      </c>
      <c r="D132" s="292" t="s">
        <v>119</v>
      </c>
      <c r="E132" s="292" t="s">
        <v>120</v>
      </c>
      <c r="F132" s="292" t="s">
        <v>121</v>
      </c>
      <c r="G132" s="292" t="s">
        <v>122</v>
      </c>
      <c r="H132" s="31"/>
      <c r="I132" s="31"/>
      <c r="J132" s="31"/>
      <c r="K132" s="36"/>
    </row>
    <row r="133" spans="1:11" ht="15" customHeight="1">
      <c r="A133" s="31"/>
      <c r="B133" s="55" t="s">
        <v>207</v>
      </c>
      <c r="C133" s="142">
        <v>3.2</v>
      </c>
      <c r="D133" s="107">
        <v>2.5</v>
      </c>
      <c r="E133" s="107">
        <v>5.8</v>
      </c>
      <c r="F133" s="107">
        <v>6.2</v>
      </c>
      <c r="G133" s="107">
        <v>4.8</v>
      </c>
      <c r="H133" s="31"/>
      <c r="I133" s="31"/>
      <c r="J133" s="31"/>
      <c r="K133" s="36"/>
    </row>
    <row r="134" spans="1:11" ht="15" customHeight="1">
      <c r="A134" s="31"/>
      <c r="B134" s="57" t="s">
        <v>208</v>
      </c>
      <c r="C134" s="143">
        <v>245</v>
      </c>
      <c r="D134" s="116">
        <v>195.9</v>
      </c>
      <c r="E134" s="116">
        <v>122.3</v>
      </c>
      <c r="F134" s="116">
        <v>91.6</v>
      </c>
      <c r="G134" s="116">
        <v>72</v>
      </c>
      <c r="H134" s="31"/>
      <c r="I134" s="31"/>
      <c r="J134" s="31"/>
      <c r="K134" s="36"/>
    </row>
    <row r="135" spans="1:11">
      <c r="A135" s="31"/>
      <c r="B135" s="61" t="s">
        <v>209</v>
      </c>
      <c r="C135" s="131">
        <v>77</v>
      </c>
      <c r="D135" s="152">
        <v>78</v>
      </c>
      <c r="E135" s="152">
        <v>21</v>
      </c>
      <c r="F135" s="152">
        <v>15</v>
      </c>
      <c r="G135" s="278" t="s">
        <v>210</v>
      </c>
      <c r="H135" s="31"/>
      <c r="I135" s="31"/>
      <c r="J135" s="31"/>
      <c r="K135" s="36"/>
    </row>
    <row r="136" spans="1:11" ht="15" customHeight="1">
      <c r="A136" s="31"/>
      <c r="B136" s="47"/>
      <c r="C136" s="47"/>
      <c r="D136" s="47"/>
      <c r="E136" s="47"/>
      <c r="F136" s="47"/>
      <c r="G136" s="47"/>
      <c r="H136" s="31"/>
      <c r="I136" s="31"/>
      <c r="J136" s="31"/>
      <c r="K136" s="36"/>
    </row>
    <row r="137" spans="1:11" ht="15" customHeight="1">
      <c r="A137" s="31"/>
      <c r="B137" s="31"/>
      <c r="C137" s="31"/>
      <c r="D137" s="31"/>
      <c r="E137" s="31"/>
      <c r="F137" s="31"/>
      <c r="G137" s="31"/>
      <c r="H137" s="31"/>
      <c r="I137" s="31"/>
      <c r="J137" s="31"/>
      <c r="K137" s="36"/>
    </row>
    <row r="138" spans="1:11" ht="15" customHeight="1">
      <c r="A138" s="31"/>
      <c r="B138" s="286" t="s">
        <v>211</v>
      </c>
      <c r="C138" s="292" t="s">
        <v>118</v>
      </c>
      <c r="D138" s="292" t="s">
        <v>119</v>
      </c>
      <c r="E138" s="31"/>
      <c r="F138" s="31"/>
      <c r="G138" s="31"/>
      <c r="H138" s="31"/>
      <c r="I138" s="31"/>
      <c r="J138" s="31"/>
      <c r="K138" s="36"/>
    </row>
    <row r="139" spans="1:11" ht="15" customHeight="1">
      <c r="A139" s="36"/>
      <c r="B139" s="55" t="s">
        <v>1201</v>
      </c>
      <c r="C139" s="129">
        <v>6</v>
      </c>
      <c r="D139" s="130">
        <v>7</v>
      </c>
      <c r="E139" s="36"/>
      <c r="F139" s="36"/>
      <c r="G139" s="36"/>
      <c r="H139" s="36"/>
      <c r="I139" s="36"/>
      <c r="J139" s="36"/>
      <c r="K139" s="36"/>
    </row>
    <row r="140" spans="1:11" ht="15" customHeight="1">
      <c r="A140" s="31"/>
      <c r="B140" s="61" t="s">
        <v>212</v>
      </c>
      <c r="C140" s="144">
        <v>1</v>
      </c>
      <c r="D140" s="138">
        <v>1</v>
      </c>
      <c r="E140" s="31"/>
      <c r="F140" s="31"/>
      <c r="G140" s="31"/>
      <c r="H140" s="31"/>
      <c r="I140" s="31"/>
      <c r="J140" s="31"/>
      <c r="K140" s="36"/>
    </row>
    <row r="141" spans="1:11" ht="8.15" customHeight="1">
      <c r="A141" s="31"/>
      <c r="B141" s="47"/>
      <c r="C141" s="47"/>
      <c r="D141" s="47"/>
      <c r="E141" s="31"/>
      <c r="F141" s="31"/>
      <c r="G141" s="31"/>
      <c r="H141" s="31"/>
      <c r="I141" s="31"/>
      <c r="J141" s="31"/>
      <c r="K141" s="36"/>
    </row>
    <row r="142" spans="1:11" ht="15" customHeight="1">
      <c r="A142" s="31"/>
      <c r="B142" s="822" t="s">
        <v>213</v>
      </c>
      <c r="C142" s="822"/>
      <c r="D142" s="31"/>
      <c r="E142" s="31"/>
      <c r="F142" s="31"/>
      <c r="G142" s="31"/>
      <c r="H142" s="31"/>
      <c r="I142" s="31"/>
      <c r="J142" s="31"/>
      <c r="K142" s="36"/>
    </row>
    <row r="143" spans="1:11" ht="15" customHeight="1">
      <c r="A143" s="36"/>
      <c r="B143" s="36"/>
      <c r="C143" s="36"/>
      <c r="D143" s="36"/>
      <c r="E143" s="36"/>
      <c r="F143" s="36"/>
      <c r="G143" s="36"/>
      <c r="H143" s="36"/>
      <c r="I143" s="36"/>
      <c r="J143" s="36"/>
      <c r="K143" s="36"/>
    </row>
    <row r="144" spans="1:11" ht="15" customHeight="1">
      <c r="A144" s="31"/>
      <c r="B144" s="31"/>
      <c r="C144" s="31"/>
      <c r="D144" s="31"/>
      <c r="E144" s="31"/>
      <c r="F144" s="31"/>
      <c r="G144" s="31"/>
      <c r="H144" s="31"/>
      <c r="I144" s="31"/>
      <c r="J144" s="31"/>
      <c r="K144" s="36"/>
    </row>
    <row r="145" spans="1:23" ht="15" customHeight="1">
      <c r="A145" s="31"/>
      <c r="B145" s="286" t="s">
        <v>1312</v>
      </c>
      <c r="C145" s="292" t="s">
        <v>118</v>
      </c>
      <c r="D145" s="292" t="s">
        <v>119</v>
      </c>
      <c r="E145" s="31"/>
      <c r="F145" s="31"/>
      <c r="G145" s="31"/>
      <c r="H145" s="31"/>
      <c r="I145" s="31"/>
      <c r="J145" s="31"/>
      <c r="K145" s="36"/>
    </row>
    <row r="146" spans="1:23" ht="15" customHeight="1">
      <c r="A146" s="31"/>
      <c r="B146" s="53" t="s">
        <v>214</v>
      </c>
      <c r="C146" s="145">
        <v>258923</v>
      </c>
      <c r="D146" s="146">
        <v>190666</v>
      </c>
      <c r="E146" s="31"/>
      <c r="F146" s="31"/>
      <c r="G146" s="31"/>
      <c r="H146" s="31"/>
      <c r="I146" s="31"/>
      <c r="J146" s="31"/>
      <c r="K146" s="36"/>
    </row>
    <row r="147" spans="1:23" ht="15" customHeight="1">
      <c r="A147" s="31"/>
      <c r="B147" s="46" t="s">
        <v>124</v>
      </c>
      <c r="C147" s="147">
        <v>142665</v>
      </c>
      <c r="D147" s="148">
        <v>164806</v>
      </c>
      <c r="E147" s="31"/>
      <c r="F147" s="31"/>
      <c r="G147" s="31"/>
      <c r="H147" s="31"/>
      <c r="I147" s="31"/>
      <c r="J147" s="31"/>
      <c r="K147" s="36"/>
    </row>
    <row r="148" spans="1:23" ht="8.15" customHeight="1">
      <c r="A148" s="31"/>
      <c r="B148" s="47"/>
      <c r="C148" s="47"/>
      <c r="D148" s="47"/>
      <c r="E148" s="31"/>
      <c r="F148" s="31"/>
      <c r="G148" s="31"/>
      <c r="H148" s="31"/>
      <c r="I148" s="31"/>
      <c r="J148" s="31"/>
      <c r="K148" s="36"/>
    </row>
    <row r="149" spans="1:23" ht="24.25" customHeight="1">
      <c r="A149" s="31"/>
      <c r="B149" s="822" t="s">
        <v>215</v>
      </c>
      <c r="C149" s="822"/>
      <c r="D149" s="822"/>
      <c r="E149" s="31"/>
      <c r="F149" s="31"/>
      <c r="G149" s="31"/>
      <c r="H149" s="31"/>
      <c r="I149" s="31"/>
      <c r="J149" s="31"/>
      <c r="K149" s="36"/>
    </row>
    <row r="150" spans="1:23" ht="15" customHeight="1">
      <c r="A150" s="36"/>
      <c r="B150" s="36"/>
      <c r="C150" s="36"/>
      <c r="D150" s="36"/>
      <c r="E150" s="36"/>
      <c r="F150" s="36"/>
      <c r="G150" s="36"/>
      <c r="H150" s="36"/>
      <c r="I150" s="36"/>
      <c r="J150" s="36"/>
      <c r="K150" s="36"/>
    </row>
    <row r="151" spans="1:23" ht="15" customHeight="1">
      <c r="A151" s="36"/>
      <c r="B151" s="36"/>
      <c r="C151" s="36"/>
      <c r="D151" s="36"/>
      <c r="E151" s="36"/>
      <c r="F151" s="36"/>
      <c r="G151" s="36"/>
      <c r="H151" s="36"/>
      <c r="I151" s="36"/>
      <c r="J151" s="36"/>
      <c r="K151" s="36"/>
    </row>
    <row r="152" spans="1:23" ht="15" customHeight="1">
      <c r="A152" s="36"/>
      <c r="B152" s="291" t="s">
        <v>216</v>
      </c>
      <c r="C152" s="36"/>
      <c r="D152" s="36"/>
      <c r="E152" s="36"/>
      <c r="F152" s="36"/>
      <c r="G152" s="36"/>
      <c r="H152" s="36"/>
      <c r="I152" s="36"/>
      <c r="J152" s="36"/>
      <c r="K152" s="36"/>
    </row>
    <row r="153" spans="1:23" ht="15" customHeight="1">
      <c r="A153" s="36"/>
      <c r="B153" s="36"/>
      <c r="C153" s="36"/>
      <c r="D153" s="36"/>
      <c r="E153" s="36"/>
      <c r="F153" s="36"/>
      <c r="G153" s="36"/>
      <c r="H153" s="36"/>
      <c r="I153" s="36"/>
      <c r="J153" s="36"/>
      <c r="K153" s="36"/>
    </row>
    <row r="154" spans="1:23" ht="14.15" customHeight="1">
      <c r="A154" s="36"/>
      <c r="B154" s="286" t="s">
        <v>217</v>
      </c>
      <c r="C154" s="286" t="s">
        <v>218</v>
      </c>
      <c r="D154" s="66"/>
      <c r="E154" s="66"/>
      <c r="F154" s="66"/>
      <c r="G154" s="66"/>
      <c r="H154" s="36"/>
      <c r="I154" s="36"/>
      <c r="J154" s="36"/>
      <c r="K154" s="36"/>
    </row>
    <row r="155" spans="1:23" ht="14.15" customHeight="1">
      <c r="A155" s="36"/>
      <c r="B155" s="296" t="s">
        <v>219</v>
      </c>
      <c r="C155" s="4"/>
      <c r="D155" s="4"/>
      <c r="E155" s="4"/>
      <c r="F155" s="4"/>
      <c r="G155" s="4"/>
      <c r="H155" s="36"/>
      <c r="I155" s="36"/>
      <c r="J155" s="36"/>
      <c r="K155" s="36"/>
    </row>
    <row r="156" spans="1:23" ht="96.75" customHeight="1">
      <c r="A156" s="36"/>
      <c r="B156" s="57" t="s">
        <v>220</v>
      </c>
      <c r="C156" s="808" t="s">
        <v>221</v>
      </c>
      <c r="D156" s="808"/>
      <c r="E156" s="808"/>
      <c r="F156" s="808"/>
      <c r="G156" s="808"/>
      <c r="H156" s="36"/>
      <c r="I156" s="36"/>
      <c r="J156" s="36"/>
      <c r="K156" s="36"/>
    </row>
    <row r="157" spans="1:23" ht="14.15" customHeight="1">
      <c r="A157" s="149"/>
      <c r="B157" s="297" t="s">
        <v>116</v>
      </c>
      <c r="C157" s="827"/>
      <c r="D157" s="827"/>
      <c r="E157" s="51"/>
      <c r="F157" s="51"/>
      <c r="G157" s="51"/>
      <c r="H157" s="149"/>
      <c r="I157" s="149"/>
      <c r="J157" s="149"/>
      <c r="K157" s="149"/>
      <c r="L157" s="150"/>
      <c r="M157" s="150"/>
      <c r="N157" s="150"/>
      <c r="O157" s="150"/>
      <c r="P157" s="150"/>
      <c r="Q157" s="150"/>
      <c r="R157" s="150"/>
      <c r="S157" s="150"/>
      <c r="T157" s="150"/>
      <c r="U157" s="150"/>
      <c r="V157" s="150"/>
      <c r="W157" s="150"/>
    </row>
    <row r="158" spans="1:23" ht="49.5" customHeight="1">
      <c r="A158" s="36"/>
      <c r="B158" s="57" t="s">
        <v>123</v>
      </c>
      <c r="C158" s="808" t="s">
        <v>222</v>
      </c>
      <c r="D158" s="808"/>
      <c r="E158" s="808"/>
      <c r="F158" s="808"/>
      <c r="G158" s="808"/>
      <c r="H158" s="36"/>
      <c r="I158" s="36"/>
      <c r="J158" s="36"/>
      <c r="K158" s="36"/>
    </row>
    <row r="159" spans="1:23" ht="92.25" customHeight="1">
      <c r="A159" s="36"/>
      <c r="B159" s="57" t="s">
        <v>124</v>
      </c>
      <c r="C159" s="808" t="s">
        <v>1424</v>
      </c>
      <c r="D159" s="808"/>
      <c r="E159" s="808"/>
      <c r="F159" s="808"/>
      <c r="G159" s="808"/>
      <c r="H159" s="36"/>
      <c r="I159" s="36"/>
      <c r="J159" s="36"/>
      <c r="K159" s="36"/>
    </row>
    <row r="160" spans="1:23" ht="92.25" customHeight="1">
      <c r="A160" s="36"/>
      <c r="B160" s="57" t="s">
        <v>223</v>
      </c>
      <c r="C160" s="808" t="s">
        <v>224</v>
      </c>
      <c r="D160" s="808"/>
      <c r="E160" s="808"/>
      <c r="F160" s="808"/>
      <c r="G160" s="808"/>
      <c r="H160" s="36"/>
      <c r="I160" s="36"/>
      <c r="J160" s="36"/>
      <c r="K160" s="36"/>
    </row>
    <row r="161" spans="1:11" ht="14.15" customHeight="1">
      <c r="A161" s="36"/>
      <c r="B161" s="297" t="s">
        <v>225</v>
      </c>
      <c r="C161" s="51"/>
      <c r="D161" s="51"/>
      <c r="E161" s="51"/>
      <c r="F161" s="51"/>
      <c r="G161" s="51"/>
      <c r="H161" s="36"/>
      <c r="I161" s="36"/>
      <c r="J161" s="36"/>
      <c r="K161" s="36"/>
    </row>
    <row r="162" spans="1:11" ht="30.75" customHeight="1">
      <c r="A162" s="36"/>
      <c r="B162" s="57" t="s">
        <v>226</v>
      </c>
      <c r="C162" s="808" t="s">
        <v>227</v>
      </c>
      <c r="D162" s="808"/>
      <c r="E162" s="808"/>
      <c r="F162" s="808"/>
      <c r="G162" s="808"/>
      <c r="H162" s="36"/>
      <c r="I162" s="36"/>
      <c r="J162" s="36"/>
      <c r="K162" s="36"/>
    </row>
    <row r="163" spans="1:11" ht="52.5" customHeight="1">
      <c r="A163" s="36"/>
      <c r="B163" s="57" t="s">
        <v>228</v>
      </c>
      <c r="C163" s="808" t="s">
        <v>229</v>
      </c>
      <c r="D163" s="808"/>
      <c r="E163" s="808"/>
      <c r="F163" s="808"/>
      <c r="G163" s="808"/>
      <c r="H163" s="36"/>
      <c r="I163" s="36"/>
      <c r="J163" s="36"/>
      <c r="K163" s="36"/>
    </row>
    <row r="164" spans="1:11" ht="60" customHeight="1">
      <c r="A164" s="36"/>
      <c r="B164" s="57" t="s">
        <v>230</v>
      </c>
      <c r="C164" s="808" t="s">
        <v>231</v>
      </c>
      <c r="D164" s="808"/>
      <c r="E164" s="808"/>
      <c r="F164" s="808"/>
      <c r="G164" s="808"/>
      <c r="H164" s="36"/>
      <c r="I164" s="36"/>
      <c r="J164" s="36"/>
      <c r="K164" s="36"/>
    </row>
    <row r="165" spans="1:11" ht="54.75" customHeight="1">
      <c r="A165" s="36"/>
      <c r="B165" s="57" t="s">
        <v>232</v>
      </c>
      <c r="C165" s="808" t="s">
        <v>233</v>
      </c>
      <c r="D165" s="808"/>
      <c r="E165" s="808"/>
      <c r="F165" s="808"/>
      <c r="G165" s="808"/>
      <c r="H165" s="36"/>
      <c r="I165" s="36"/>
      <c r="J165" s="36"/>
      <c r="K165" s="36"/>
    </row>
    <row r="166" spans="1:11" ht="34.5" customHeight="1">
      <c r="A166" s="36"/>
      <c r="B166" s="57" t="s">
        <v>234</v>
      </c>
      <c r="C166" s="808" t="s">
        <v>235</v>
      </c>
      <c r="D166" s="808"/>
      <c r="E166" s="808"/>
      <c r="F166" s="808"/>
      <c r="G166" s="808"/>
      <c r="H166" s="36"/>
      <c r="I166" s="36"/>
      <c r="J166" s="36"/>
      <c r="K166" s="36"/>
    </row>
    <row r="167" spans="1:11" ht="50.25" customHeight="1">
      <c r="A167" s="36"/>
      <c r="B167" s="57" t="s">
        <v>236</v>
      </c>
      <c r="C167" s="808" t="s">
        <v>237</v>
      </c>
      <c r="D167" s="808"/>
      <c r="E167" s="808"/>
      <c r="F167" s="808"/>
      <c r="G167" s="808"/>
      <c r="H167" s="36"/>
      <c r="I167" s="36"/>
      <c r="J167" s="36"/>
      <c r="K167" s="36"/>
    </row>
    <row r="168" spans="1:11" ht="46.5" customHeight="1">
      <c r="A168" s="36"/>
      <c r="B168" s="57" t="s">
        <v>238</v>
      </c>
      <c r="C168" s="808" t="s">
        <v>239</v>
      </c>
      <c r="D168" s="808"/>
      <c r="E168" s="808"/>
      <c r="F168" s="808"/>
      <c r="G168" s="808"/>
      <c r="H168" s="36"/>
      <c r="I168" s="36"/>
      <c r="J168" s="36"/>
      <c r="K168" s="36"/>
    </row>
    <row r="169" spans="1:11" ht="14.15" customHeight="1">
      <c r="A169" s="36"/>
      <c r="B169" s="297" t="s">
        <v>240</v>
      </c>
      <c r="C169" s="51"/>
      <c r="D169" s="51"/>
      <c r="E169" s="51"/>
      <c r="F169" s="51"/>
      <c r="G169" s="51"/>
      <c r="H169" s="36"/>
      <c r="I169" s="36"/>
      <c r="J169" s="36"/>
      <c r="K169" s="36"/>
    </row>
    <row r="170" spans="1:11" ht="23.15" customHeight="1">
      <c r="A170" s="36"/>
      <c r="B170" s="57" t="s">
        <v>241</v>
      </c>
      <c r="C170" s="808" t="s">
        <v>242</v>
      </c>
      <c r="D170" s="808"/>
      <c r="E170" s="808"/>
      <c r="F170" s="808"/>
      <c r="G170" s="808"/>
      <c r="H170" s="36"/>
      <c r="I170" s="36"/>
      <c r="J170" s="36"/>
      <c r="K170" s="36"/>
    </row>
    <row r="171" spans="1:11" ht="23.15" customHeight="1">
      <c r="A171" s="36"/>
      <c r="B171" s="57" t="s">
        <v>160</v>
      </c>
      <c r="C171" s="808" t="s">
        <v>243</v>
      </c>
      <c r="D171" s="808"/>
      <c r="E171" s="808"/>
      <c r="F171" s="808"/>
      <c r="G171" s="808"/>
      <c r="H171" s="36"/>
      <c r="I171" s="36"/>
      <c r="J171" s="36"/>
      <c r="K171" s="36"/>
    </row>
    <row r="172" spans="1:11" ht="23.15" customHeight="1">
      <c r="A172" s="36"/>
      <c r="B172" s="57" t="s">
        <v>155</v>
      </c>
      <c r="C172" s="808" t="s">
        <v>244</v>
      </c>
      <c r="D172" s="808"/>
      <c r="E172" s="808"/>
      <c r="F172" s="808"/>
      <c r="G172" s="808"/>
      <c r="H172" s="36"/>
      <c r="I172" s="36"/>
      <c r="J172" s="36"/>
      <c r="K172" s="36"/>
    </row>
    <row r="173" spans="1:11" ht="23.15" customHeight="1">
      <c r="A173" s="36"/>
      <c r="B173" s="57" t="s">
        <v>245</v>
      </c>
      <c r="C173" s="808" t="s">
        <v>246</v>
      </c>
      <c r="D173" s="808"/>
      <c r="E173" s="808"/>
      <c r="F173" s="808"/>
      <c r="G173" s="808"/>
      <c r="H173" s="36"/>
      <c r="I173" s="36"/>
      <c r="J173" s="36"/>
      <c r="K173" s="36"/>
    </row>
    <row r="174" spans="1:11" ht="23.15" customHeight="1">
      <c r="A174" s="36"/>
      <c r="B174" s="57" t="s">
        <v>247</v>
      </c>
      <c r="C174" s="808" t="s">
        <v>248</v>
      </c>
      <c r="D174" s="808"/>
      <c r="E174" s="808"/>
      <c r="F174" s="808"/>
      <c r="G174" s="808"/>
      <c r="H174" s="36"/>
      <c r="I174" s="36"/>
      <c r="J174" s="36"/>
      <c r="K174" s="36"/>
    </row>
    <row r="175" spans="1:11" ht="23.15" customHeight="1">
      <c r="A175" s="36"/>
      <c r="B175" s="57" t="s">
        <v>249</v>
      </c>
      <c r="C175" s="808" t="s">
        <v>250</v>
      </c>
      <c r="D175" s="808"/>
      <c r="E175" s="808"/>
      <c r="F175" s="808"/>
      <c r="G175" s="808"/>
      <c r="H175" s="36"/>
      <c r="I175" s="36"/>
      <c r="J175" s="36"/>
      <c r="K175" s="36"/>
    </row>
    <row r="176" spans="1:11" ht="23.15" customHeight="1">
      <c r="A176" s="36"/>
      <c r="B176" s="57" t="s">
        <v>251</v>
      </c>
      <c r="C176" s="808" t="s">
        <v>252</v>
      </c>
      <c r="D176" s="808"/>
      <c r="E176" s="808"/>
      <c r="F176" s="808"/>
      <c r="G176" s="808"/>
      <c r="H176" s="36"/>
      <c r="I176" s="36"/>
      <c r="J176" s="36"/>
      <c r="K176" s="36"/>
    </row>
    <row r="177" spans="1:11" ht="28.5" customHeight="1">
      <c r="A177" s="36"/>
      <c r="B177" s="57" t="s">
        <v>209</v>
      </c>
      <c r="C177" s="808" t="s">
        <v>253</v>
      </c>
      <c r="D177" s="808"/>
      <c r="E177" s="808"/>
      <c r="F177" s="808"/>
      <c r="G177" s="808"/>
      <c r="H177" s="36"/>
      <c r="I177" s="36"/>
      <c r="J177" s="36"/>
      <c r="K177" s="36"/>
    </row>
    <row r="178" spans="1:11" ht="14.15" customHeight="1">
      <c r="A178" s="36"/>
      <c r="B178" s="297" t="s">
        <v>191</v>
      </c>
      <c r="C178" s="51"/>
      <c r="D178" s="51"/>
      <c r="E178" s="51"/>
      <c r="F178" s="51"/>
      <c r="G178" s="51"/>
      <c r="H178" s="36"/>
      <c r="I178" s="36"/>
      <c r="J178" s="36"/>
      <c r="K178" s="36"/>
    </row>
    <row r="179" spans="1:11" ht="78" customHeight="1">
      <c r="A179" s="36"/>
      <c r="B179" s="57" t="s">
        <v>254</v>
      </c>
      <c r="C179" s="808" t="s">
        <v>255</v>
      </c>
      <c r="D179" s="808"/>
      <c r="E179" s="808"/>
      <c r="F179" s="808"/>
      <c r="G179" s="808"/>
      <c r="H179" s="36"/>
      <c r="I179" s="36"/>
      <c r="J179" s="36"/>
      <c r="K179" s="36"/>
    </row>
    <row r="180" spans="1:11" ht="34.5" customHeight="1">
      <c r="A180" s="36"/>
      <c r="B180" s="57" t="s">
        <v>256</v>
      </c>
      <c r="C180" s="808" t="s">
        <v>257</v>
      </c>
      <c r="D180" s="808"/>
      <c r="E180" s="808"/>
      <c r="F180" s="808"/>
      <c r="G180" s="808"/>
      <c r="H180" s="36"/>
      <c r="I180" s="36"/>
      <c r="J180" s="36"/>
      <c r="K180" s="36"/>
    </row>
    <row r="181" spans="1:11" ht="31.5" customHeight="1">
      <c r="A181" s="36"/>
      <c r="B181" s="61" t="s">
        <v>258</v>
      </c>
      <c r="C181" s="810" t="s">
        <v>259</v>
      </c>
      <c r="D181" s="810"/>
      <c r="E181" s="810"/>
      <c r="F181" s="810"/>
      <c r="G181" s="810"/>
      <c r="H181" s="36"/>
      <c r="I181" s="36"/>
      <c r="J181" s="36"/>
      <c r="K181" s="36"/>
    </row>
    <row r="182" spans="1:11" ht="15" customHeight="1">
      <c r="A182" s="36"/>
      <c r="B182" s="47"/>
      <c r="C182" s="47"/>
      <c r="D182" s="47"/>
      <c r="E182" s="47"/>
      <c r="F182" s="47"/>
      <c r="G182" s="47"/>
      <c r="H182" s="31"/>
      <c r="I182" s="31"/>
      <c r="J182" s="31"/>
      <c r="K182" s="36"/>
    </row>
    <row r="183" spans="1:11" ht="15" hidden="1" customHeight="1">
      <c r="C183" s="27"/>
      <c r="D183" s="27"/>
      <c r="E183" s="27"/>
      <c r="F183" s="27"/>
      <c r="G183" s="27"/>
      <c r="H183" s="27"/>
      <c r="I183" s="27"/>
      <c r="J183" s="27"/>
    </row>
    <row r="184" spans="1:11" ht="15" hidden="1" customHeight="1">
      <c r="C184" s="27"/>
      <c r="D184" s="27"/>
      <c r="E184" s="27"/>
      <c r="F184" s="27"/>
      <c r="G184" s="27"/>
      <c r="H184" s="27"/>
      <c r="I184" s="27"/>
      <c r="J184" s="27"/>
    </row>
    <row r="185" spans="1:11" ht="15" hidden="1" customHeight="1">
      <c r="C185" s="27"/>
      <c r="D185" s="27"/>
      <c r="E185" s="27"/>
      <c r="F185" s="27"/>
      <c r="G185" s="27"/>
      <c r="H185" s="27"/>
      <c r="I185" s="27"/>
      <c r="J185" s="27"/>
    </row>
    <row r="186" spans="1:11" ht="15" hidden="1" customHeight="1">
      <c r="C186" s="27"/>
      <c r="D186" s="27"/>
      <c r="E186" s="27"/>
      <c r="F186" s="27"/>
      <c r="G186" s="27"/>
      <c r="H186" s="27"/>
      <c r="I186" s="27"/>
      <c r="J186" s="27"/>
    </row>
    <row r="187" spans="1:11" ht="15" hidden="1" customHeight="1">
      <c r="C187" s="27"/>
      <c r="D187" s="27"/>
      <c r="E187" s="27"/>
      <c r="F187" s="27"/>
      <c r="G187" s="27"/>
      <c r="H187" s="27"/>
      <c r="I187" s="27"/>
      <c r="J187" s="27"/>
    </row>
    <row r="188" spans="1:11" ht="15" hidden="1" customHeight="1">
      <c r="C188" s="27"/>
      <c r="D188" s="27"/>
      <c r="E188" s="27"/>
      <c r="F188" s="27"/>
      <c r="G188" s="27"/>
      <c r="H188" s="27"/>
      <c r="I188" s="27"/>
      <c r="J188" s="27"/>
    </row>
    <row r="189" spans="1:11" ht="15" hidden="1" customHeight="1">
      <c r="C189" s="27"/>
      <c r="D189" s="27"/>
      <c r="E189" s="27"/>
      <c r="F189" s="27"/>
      <c r="G189" s="27"/>
      <c r="H189" s="27"/>
      <c r="I189" s="27"/>
      <c r="J189" s="27"/>
    </row>
    <row r="190" spans="1:11" ht="15" hidden="1" customHeight="1"/>
    <row r="191" spans="1:11" ht="15" hidden="1" customHeight="1"/>
    <row r="192" spans="1:11" ht="15" hidden="1" customHeight="1"/>
    <row r="193" spans="1:10" ht="15" hidden="1" customHeight="1"/>
    <row r="194" spans="1:10" ht="15" hidden="1" customHeight="1"/>
    <row r="195" spans="1:10" ht="15" hidden="1" customHeight="1"/>
    <row r="196" spans="1:10" ht="15" hidden="1" customHeight="1"/>
    <row r="197" spans="1:10" ht="15" hidden="1" customHeight="1">
      <c r="A197" s="27"/>
      <c r="B197" s="27"/>
      <c r="C197" s="27"/>
      <c r="D197" s="27"/>
      <c r="E197" s="27"/>
      <c r="F197" s="27"/>
      <c r="G197" s="27"/>
      <c r="H197" s="27"/>
      <c r="I197" s="27"/>
      <c r="J197" s="27"/>
    </row>
  </sheetData>
  <sheetProtection algorithmName="SHA-512" hashValue="ckeakRZmSLYChQxsNn572JNBPNK6Oc301hIqUQP0ch6FNbtEH5Q+WV6LnsHeZ7tKmVBHDDtAWRUorB8QIETrvw==" saltValue="uR6ZrS/pxUxK0I4rEGTmzA==" spinCount="100000" sheet="1" objects="1" scenarios="1"/>
  <mergeCells count="37">
    <mergeCell ref="C181:G181"/>
    <mergeCell ref="C177:G177"/>
    <mergeCell ref="C179:G179"/>
    <mergeCell ref="C180:G180"/>
    <mergeCell ref="C157:D157"/>
    <mergeCell ref="C168:G168"/>
    <mergeCell ref="C173:G173"/>
    <mergeCell ref="C174:G174"/>
    <mergeCell ref="C175:G175"/>
    <mergeCell ref="C176:G176"/>
    <mergeCell ref="C172:G172"/>
    <mergeCell ref="C171:G171"/>
    <mergeCell ref="C170:G170"/>
    <mergeCell ref="C163:G163"/>
    <mergeCell ref="C164:G164"/>
    <mergeCell ref="C165:G165"/>
    <mergeCell ref="C166:G166"/>
    <mergeCell ref="C167:G167"/>
    <mergeCell ref="C160:G160"/>
    <mergeCell ref="C159:G159"/>
    <mergeCell ref="C158:G158"/>
    <mergeCell ref="C156:G156"/>
    <mergeCell ref="C162:G162"/>
    <mergeCell ref="B107:J107"/>
    <mergeCell ref="B116:G116"/>
    <mergeCell ref="B129:D129"/>
    <mergeCell ref="B142:C142"/>
    <mergeCell ref="B149:D149"/>
    <mergeCell ref="B7:G7"/>
    <mergeCell ref="B49:G49"/>
    <mergeCell ref="B57:G57"/>
    <mergeCell ref="B65:G65"/>
    <mergeCell ref="I96:J96"/>
    <mergeCell ref="B93:G93"/>
    <mergeCell ref="E96:F96"/>
    <mergeCell ref="G96:H96"/>
    <mergeCell ref="C96:D96"/>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C99"/>
  </sheetPr>
  <dimension ref="A1:R129"/>
  <sheetViews>
    <sheetView showRuler="0" workbookViewId="0">
      <selection activeCell="E9" sqref="E9"/>
    </sheetView>
  </sheetViews>
  <sheetFormatPr defaultColWidth="0" defaultRowHeight="12.5" zeroHeight="1"/>
  <cols>
    <col min="1" max="1" width="3.453125" style="637" customWidth="1"/>
    <col min="2" max="2" width="60.81640625" style="637" customWidth="1"/>
    <col min="3" max="3" width="31.1796875" style="637" customWidth="1"/>
    <col min="4" max="4" width="18.54296875" style="637" customWidth="1"/>
    <col min="5" max="18" width="13.7265625" style="637" customWidth="1"/>
    <col min="19" max="27" width="13.7265625" style="637" hidden="1" customWidth="1"/>
    <col min="28" max="16384" width="13.7265625" style="637" hidden="1"/>
  </cols>
  <sheetData>
    <row r="1" spans="1:18" ht="15" customHeight="1">
      <c r="A1" s="635"/>
      <c r="B1" s="635"/>
      <c r="C1" s="635"/>
      <c r="D1" s="635"/>
      <c r="E1" s="635"/>
      <c r="F1" s="635"/>
      <c r="G1" s="635"/>
      <c r="H1" s="635"/>
      <c r="I1" s="635"/>
      <c r="J1" s="635"/>
      <c r="K1" s="635"/>
      <c r="L1" s="635"/>
      <c r="M1" s="635"/>
      <c r="N1" s="635"/>
      <c r="O1" s="635"/>
      <c r="P1" s="635"/>
      <c r="Q1" s="635"/>
      <c r="R1" s="636"/>
    </row>
    <row r="2" spans="1:18" ht="74.150000000000006" customHeight="1">
      <c r="A2" s="635"/>
      <c r="B2" s="635"/>
      <c r="C2" s="635"/>
      <c r="D2" s="635"/>
      <c r="E2" s="635"/>
      <c r="F2" s="635"/>
      <c r="G2" s="635"/>
      <c r="H2" s="635"/>
      <c r="I2" s="635"/>
      <c r="J2" s="635"/>
      <c r="K2" s="635"/>
      <c r="L2" s="635"/>
      <c r="M2" s="635"/>
      <c r="N2" s="635"/>
      <c r="O2" s="635"/>
      <c r="P2" s="638"/>
      <c r="Q2" s="639" t="s">
        <v>1</v>
      </c>
      <c r="R2" s="636"/>
    </row>
    <row r="3" spans="1:18" ht="15" customHeight="1">
      <c r="A3" s="635"/>
      <c r="B3" s="635"/>
      <c r="C3" s="635"/>
      <c r="D3" s="635"/>
      <c r="E3" s="635"/>
      <c r="F3" s="635"/>
      <c r="G3" s="635"/>
      <c r="H3" s="635"/>
      <c r="I3" s="635"/>
      <c r="J3" s="635"/>
      <c r="K3" s="635"/>
      <c r="L3" s="635"/>
      <c r="M3" s="635"/>
      <c r="N3" s="635"/>
      <c r="O3" s="635"/>
      <c r="P3" s="635"/>
      <c r="Q3" s="635"/>
      <c r="R3" s="636"/>
    </row>
    <row r="4" spans="1:18" ht="15" customHeight="1">
      <c r="A4" s="635"/>
      <c r="B4" s="635"/>
      <c r="C4" s="635"/>
      <c r="D4" s="635"/>
      <c r="E4" s="635"/>
      <c r="F4" s="635"/>
      <c r="G4" s="635"/>
      <c r="H4" s="635"/>
      <c r="I4" s="635"/>
      <c r="J4" s="635"/>
      <c r="K4" s="635"/>
      <c r="L4" s="635"/>
      <c r="M4" s="635"/>
      <c r="N4" s="635"/>
      <c r="O4" s="635"/>
      <c r="P4" s="635"/>
      <c r="Q4" s="635"/>
      <c r="R4" s="636"/>
    </row>
    <row r="5" spans="1:18" ht="27.65" customHeight="1">
      <c r="A5" s="635"/>
      <c r="B5" s="828" t="s">
        <v>260</v>
      </c>
      <c r="C5" s="828"/>
      <c r="D5" s="828"/>
      <c r="E5" s="828"/>
      <c r="F5" s="828"/>
      <c r="G5" s="828"/>
      <c r="H5" s="635"/>
      <c r="I5" s="635"/>
      <c r="J5" s="635"/>
      <c r="K5" s="635"/>
      <c r="L5" s="635"/>
      <c r="M5" s="635"/>
      <c r="N5" s="635"/>
      <c r="O5" s="635"/>
      <c r="P5" s="635"/>
      <c r="Q5" s="635"/>
      <c r="R5" s="636"/>
    </row>
    <row r="6" spans="1:18" ht="15" customHeight="1">
      <c r="A6" s="635"/>
      <c r="B6" s="640"/>
      <c r="C6" s="640"/>
      <c r="D6" s="640"/>
      <c r="E6" s="640"/>
      <c r="F6" s="640"/>
      <c r="G6" s="640"/>
      <c r="H6" s="635"/>
      <c r="I6" s="635"/>
      <c r="J6" s="635"/>
      <c r="K6" s="635"/>
      <c r="L6" s="635"/>
      <c r="M6" s="635"/>
      <c r="N6" s="635"/>
      <c r="O6" s="635"/>
      <c r="P6" s="635"/>
      <c r="Q6" s="635"/>
      <c r="R6" s="636"/>
    </row>
    <row r="7" spans="1:18" ht="27.65" customHeight="1">
      <c r="A7" s="635"/>
      <c r="B7" s="780" t="s">
        <v>261</v>
      </c>
      <c r="C7" s="780"/>
      <c r="D7" s="780"/>
      <c r="E7" s="780"/>
      <c r="F7" s="780"/>
      <c r="G7" s="780"/>
      <c r="H7" s="780"/>
      <c r="I7" s="635"/>
      <c r="J7" s="635"/>
      <c r="K7" s="635"/>
      <c r="L7" s="635"/>
      <c r="M7" s="635"/>
      <c r="N7" s="635"/>
      <c r="O7" s="635"/>
      <c r="P7" s="635"/>
      <c r="Q7" s="635"/>
      <c r="R7" s="636"/>
    </row>
    <row r="8" spans="1:18" ht="15" customHeight="1">
      <c r="A8" s="635"/>
      <c r="B8" s="635"/>
      <c r="C8" s="635"/>
      <c r="D8" s="635"/>
      <c r="E8" s="635"/>
      <c r="F8" s="635"/>
      <c r="G8" s="635"/>
      <c r="H8" s="635"/>
      <c r="I8" s="635"/>
      <c r="J8" s="635"/>
      <c r="K8" s="635"/>
      <c r="L8" s="635"/>
      <c r="M8" s="635"/>
      <c r="N8" s="635"/>
      <c r="O8" s="635"/>
      <c r="P8" s="635"/>
      <c r="Q8" s="635"/>
      <c r="R8" s="636"/>
    </row>
    <row r="9" spans="1:18" ht="15" customHeight="1">
      <c r="A9" s="635"/>
      <c r="B9" s="635"/>
      <c r="C9" s="635"/>
      <c r="D9" s="635"/>
      <c r="E9" s="635"/>
      <c r="F9" s="635"/>
      <c r="G9" s="635"/>
      <c r="H9" s="635"/>
      <c r="I9" s="635"/>
      <c r="J9" s="635"/>
      <c r="K9" s="635"/>
      <c r="L9" s="635"/>
      <c r="M9" s="635"/>
      <c r="N9" s="635"/>
      <c r="O9" s="635"/>
      <c r="P9" s="635"/>
      <c r="Q9" s="635"/>
      <c r="R9" s="636"/>
    </row>
    <row r="10" spans="1:18" ht="15" customHeight="1">
      <c r="A10" s="635"/>
      <c r="B10" s="641" t="s">
        <v>116</v>
      </c>
      <c r="C10" s="641"/>
      <c r="D10" s="641"/>
      <c r="E10" s="635"/>
      <c r="F10" s="635"/>
      <c r="G10" s="635"/>
      <c r="H10" s="635"/>
      <c r="I10" s="635"/>
      <c r="J10" s="635"/>
      <c r="K10" s="635"/>
      <c r="L10" s="635"/>
      <c r="M10" s="635"/>
      <c r="N10" s="635"/>
      <c r="O10" s="635"/>
      <c r="P10" s="635"/>
      <c r="Q10" s="635"/>
      <c r="R10" s="636"/>
    </row>
    <row r="11" spans="1:18" ht="15" customHeight="1">
      <c r="A11" s="635"/>
      <c r="B11" s="635"/>
      <c r="C11" s="635"/>
      <c r="D11" s="635"/>
      <c r="E11" s="635"/>
      <c r="F11" s="635"/>
      <c r="G11" s="635"/>
      <c r="H11" s="635"/>
      <c r="I11" s="635"/>
      <c r="J11" s="635"/>
      <c r="K11" s="635"/>
      <c r="L11" s="635"/>
      <c r="M11" s="635"/>
      <c r="N11" s="635"/>
      <c r="O11" s="635"/>
      <c r="P11" s="635"/>
      <c r="Q11" s="635"/>
      <c r="R11" s="636"/>
    </row>
    <row r="12" spans="1:18" ht="15" customHeight="1">
      <c r="A12" s="635"/>
      <c r="B12" s="638"/>
      <c r="C12" s="830" t="s">
        <v>118</v>
      </c>
      <c r="D12" s="830"/>
      <c r="E12" s="831"/>
      <c r="F12" s="829" t="s">
        <v>119</v>
      </c>
      <c r="G12" s="830"/>
      <c r="H12" s="831"/>
      <c r="I12" s="829" t="s">
        <v>120</v>
      </c>
      <c r="J12" s="830"/>
      <c r="K12" s="831"/>
      <c r="L12" s="829" t="s">
        <v>121</v>
      </c>
      <c r="M12" s="830"/>
      <c r="N12" s="831"/>
      <c r="O12" s="829" t="s">
        <v>122</v>
      </c>
      <c r="P12" s="830"/>
      <c r="Q12" s="830"/>
      <c r="R12" s="642"/>
    </row>
    <row r="13" spans="1:18" ht="15.75" customHeight="1">
      <c r="A13" s="635"/>
      <c r="B13" s="643" t="s">
        <v>262</v>
      </c>
      <c r="C13" s="644" t="s">
        <v>263</v>
      </c>
      <c r="D13" s="644" t="s">
        <v>264</v>
      </c>
      <c r="E13" s="645" t="s">
        <v>265</v>
      </c>
      <c r="F13" s="646" t="s">
        <v>263</v>
      </c>
      <c r="G13" s="644" t="s">
        <v>264</v>
      </c>
      <c r="H13" s="645" t="s">
        <v>265</v>
      </c>
      <c r="I13" s="646" t="s">
        <v>263</v>
      </c>
      <c r="J13" s="644" t="s">
        <v>264</v>
      </c>
      <c r="K13" s="645" t="s">
        <v>265</v>
      </c>
      <c r="L13" s="646" t="s">
        <v>263</v>
      </c>
      <c r="M13" s="644" t="s">
        <v>264</v>
      </c>
      <c r="N13" s="645" t="s">
        <v>265</v>
      </c>
      <c r="O13" s="646" t="s">
        <v>263</v>
      </c>
      <c r="P13" s="644" t="s">
        <v>264</v>
      </c>
      <c r="Q13" s="644" t="s">
        <v>265</v>
      </c>
      <c r="R13" s="642"/>
    </row>
    <row r="14" spans="1:18" ht="15.75" customHeight="1">
      <c r="A14" s="635"/>
      <c r="B14" s="427" t="s">
        <v>1457</v>
      </c>
      <c r="C14" s="647">
        <v>6583</v>
      </c>
      <c r="D14" s="648">
        <v>1655</v>
      </c>
      <c r="E14" s="649">
        <v>4928</v>
      </c>
      <c r="F14" s="650">
        <v>8563</v>
      </c>
      <c r="G14" s="648">
        <v>1903</v>
      </c>
      <c r="H14" s="649">
        <v>6660</v>
      </c>
      <c r="I14" s="650">
        <v>9537</v>
      </c>
      <c r="J14" s="648">
        <v>1895</v>
      </c>
      <c r="K14" s="649">
        <v>7642</v>
      </c>
      <c r="L14" s="650">
        <v>9185</v>
      </c>
      <c r="M14" s="648">
        <v>1765</v>
      </c>
      <c r="N14" s="649">
        <v>7420</v>
      </c>
      <c r="O14" s="650">
        <v>8668</v>
      </c>
      <c r="P14" s="648">
        <v>1557</v>
      </c>
      <c r="Q14" s="649">
        <v>7111</v>
      </c>
      <c r="R14" s="642"/>
    </row>
    <row r="15" spans="1:18" ht="15.75" customHeight="1">
      <c r="A15" s="651">
        <f>C15/C18</f>
        <v>0.9394204164846367</v>
      </c>
      <c r="B15" s="601" t="s">
        <v>266</v>
      </c>
      <c r="C15" s="652">
        <v>6451</v>
      </c>
      <c r="D15" s="653">
        <v>1587</v>
      </c>
      <c r="E15" s="654">
        <v>4864</v>
      </c>
      <c r="F15" s="655">
        <v>8414</v>
      </c>
      <c r="G15" s="653">
        <v>1825</v>
      </c>
      <c r="H15" s="654">
        <v>6589</v>
      </c>
      <c r="I15" s="655">
        <v>9374</v>
      </c>
      <c r="J15" s="653">
        <v>1800</v>
      </c>
      <c r="K15" s="654">
        <v>7574</v>
      </c>
      <c r="L15" s="655">
        <v>9049</v>
      </c>
      <c r="M15" s="653">
        <v>1676</v>
      </c>
      <c r="N15" s="654">
        <v>7373</v>
      </c>
      <c r="O15" s="655">
        <v>8536</v>
      </c>
      <c r="P15" s="653">
        <v>1473</v>
      </c>
      <c r="Q15" s="654">
        <v>7063</v>
      </c>
      <c r="R15" s="642"/>
    </row>
    <row r="16" spans="1:18" ht="15" customHeight="1">
      <c r="A16" s="651">
        <f>C16/C18</f>
        <v>1.9222367846221056E-2</v>
      </c>
      <c r="B16" s="601" t="s">
        <v>267</v>
      </c>
      <c r="C16" s="652">
        <v>132</v>
      </c>
      <c r="D16" s="653">
        <v>68</v>
      </c>
      <c r="E16" s="654">
        <v>64</v>
      </c>
      <c r="F16" s="655">
        <v>149</v>
      </c>
      <c r="G16" s="653">
        <v>78</v>
      </c>
      <c r="H16" s="654">
        <v>71</v>
      </c>
      <c r="I16" s="655">
        <v>163</v>
      </c>
      <c r="J16" s="653">
        <v>95</v>
      </c>
      <c r="K16" s="654">
        <v>68</v>
      </c>
      <c r="L16" s="655">
        <v>136</v>
      </c>
      <c r="M16" s="653">
        <v>89</v>
      </c>
      <c r="N16" s="654">
        <v>47</v>
      </c>
      <c r="O16" s="655">
        <v>132</v>
      </c>
      <c r="P16" s="653">
        <v>84</v>
      </c>
      <c r="Q16" s="654">
        <v>48</v>
      </c>
      <c r="R16" s="642"/>
    </row>
    <row r="17" spans="1:18" ht="15" customHeight="1">
      <c r="A17" s="651">
        <f>C17/C18</f>
        <v>4.1357215669142272E-2</v>
      </c>
      <c r="B17" s="656" t="s">
        <v>268</v>
      </c>
      <c r="C17" s="657">
        <v>284</v>
      </c>
      <c r="D17" s="658">
        <v>150</v>
      </c>
      <c r="E17" s="659">
        <v>134</v>
      </c>
      <c r="F17" s="660">
        <v>329</v>
      </c>
      <c r="G17" s="658">
        <v>154</v>
      </c>
      <c r="H17" s="659">
        <v>175</v>
      </c>
      <c r="I17" s="660">
        <v>369</v>
      </c>
      <c r="J17" s="658">
        <v>148</v>
      </c>
      <c r="K17" s="659">
        <v>221</v>
      </c>
      <c r="L17" s="660">
        <v>431</v>
      </c>
      <c r="M17" s="658">
        <v>176</v>
      </c>
      <c r="N17" s="659">
        <v>255</v>
      </c>
      <c r="O17" s="660">
        <v>428</v>
      </c>
      <c r="P17" s="658">
        <v>189</v>
      </c>
      <c r="Q17" s="659">
        <v>239</v>
      </c>
      <c r="R17" s="642"/>
    </row>
    <row r="18" spans="1:18" ht="15" customHeight="1">
      <c r="A18" s="635"/>
      <c r="B18" s="661" t="s">
        <v>263</v>
      </c>
      <c r="C18" s="662">
        <v>6867</v>
      </c>
      <c r="D18" s="663">
        <v>1805</v>
      </c>
      <c r="E18" s="664">
        <v>5062</v>
      </c>
      <c r="F18" s="665">
        <v>8892</v>
      </c>
      <c r="G18" s="663">
        <v>2057</v>
      </c>
      <c r="H18" s="664">
        <v>6835</v>
      </c>
      <c r="I18" s="665">
        <v>9906</v>
      </c>
      <c r="J18" s="663">
        <v>2043</v>
      </c>
      <c r="K18" s="664">
        <v>7863</v>
      </c>
      <c r="L18" s="665">
        <v>9616</v>
      </c>
      <c r="M18" s="663">
        <v>1941</v>
      </c>
      <c r="N18" s="664">
        <v>7675</v>
      </c>
      <c r="O18" s="665">
        <v>9096</v>
      </c>
      <c r="P18" s="663">
        <v>1746</v>
      </c>
      <c r="Q18" s="664">
        <v>7350</v>
      </c>
      <c r="R18" s="642"/>
    </row>
    <row r="19" spans="1:18" ht="15" customHeight="1">
      <c r="A19" s="635"/>
      <c r="B19" s="661" t="s">
        <v>269</v>
      </c>
      <c r="C19" s="666"/>
      <c r="D19" s="667">
        <v>0.26290000000000002</v>
      </c>
      <c r="E19" s="668">
        <v>0.73709999999999998</v>
      </c>
      <c r="F19" s="669"/>
      <c r="G19" s="667">
        <v>0.23100000000000001</v>
      </c>
      <c r="H19" s="668">
        <v>0.76900000000000002</v>
      </c>
      <c r="I19" s="669"/>
      <c r="J19" s="667">
        <v>0.20599999999999999</v>
      </c>
      <c r="K19" s="668">
        <v>0.79400000000000004</v>
      </c>
      <c r="L19" s="669"/>
      <c r="M19" s="667">
        <v>0.20200000000000001</v>
      </c>
      <c r="N19" s="668">
        <v>0.79800000000000004</v>
      </c>
      <c r="O19" s="669"/>
      <c r="P19" s="667">
        <v>0.192</v>
      </c>
      <c r="Q19" s="668">
        <v>0.80800000000000005</v>
      </c>
      <c r="R19" s="642"/>
    </row>
    <row r="20" spans="1:18" ht="8.15" customHeight="1">
      <c r="A20" s="635"/>
      <c r="B20" s="670"/>
      <c r="C20" s="670"/>
      <c r="D20" s="670"/>
      <c r="E20" s="670"/>
      <c r="F20" s="670"/>
      <c r="G20" s="670"/>
      <c r="H20" s="670"/>
      <c r="I20" s="670"/>
      <c r="J20" s="670"/>
      <c r="K20" s="670"/>
      <c r="L20" s="670"/>
      <c r="M20" s="670"/>
      <c r="N20" s="670"/>
      <c r="O20" s="670"/>
      <c r="P20" s="670"/>
      <c r="Q20" s="670"/>
      <c r="R20" s="636"/>
    </row>
    <row r="21" spans="1:18" ht="14.15" customHeight="1">
      <c r="A21" s="635"/>
      <c r="B21" s="832" t="s">
        <v>270</v>
      </c>
      <c r="C21" s="832"/>
      <c r="D21" s="832"/>
      <c r="E21" s="832"/>
      <c r="F21" s="832"/>
      <c r="G21" s="832"/>
      <c r="H21" s="832"/>
      <c r="I21" s="635"/>
      <c r="J21" s="635"/>
      <c r="K21" s="635"/>
      <c r="L21" s="635"/>
      <c r="M21" s="635"/>
      <c r="N21" s="635"/>
      <c r="O21" s="635"/>
      <c r="P21" s="635"/>
      <c r="Q21" s="635"/>
      <c r="R21" s="636"/>
    </row>
    <row r="22" spans="1:18" ht="15" customHeight="1">
      <c r="A22" s="636"/>
      <c r="B22" s="636"/>
      <c r="C22" s="636"/>
      <c r="D22" s="636"/>
      <c r="E22" s="636"/>
      <c r="F22" s="636"/>
      <c r="G22" s="636"/>
      <c r="H22" s="636"/>
      <c r="I22" s="636"/>
      <c r="J22" s="636"/>
      <c r="K22" s="636"/>
      <c r="L22" s="636"/>
      <c r="M22" s="636"/>
      <c r="N22" s="636"/>
      <c r="O22" s="636"/>
      <c r="P22" s="636"/>
      <c r="Q22" s="636"/>
      <c r="R22" s="636"/>
    </row>
    <row r="23" spans="1:18" ht="15" customHeight="1">
      <c r="A23" s="635"/>
      <c r="B23" s="635"/>
      <c r="C23" s="635"/>
      <c r="D23" s="635"/>
      <c r="E23" s="635"/>
      <c r="F23" s="635"/>
      <c r="G23" s="635"/>
      <c r="H23" s="635"/>
      <c r="I23" s="635"/>
      <c r="J23" s="635"/>
      <c r="K23" s="635"/>
      <c r="L23" s="635"/>
      <c r="M23" s="635"/>
      <c r="N23" s="635"/>
      <c r="O23" s="635"/>
      <c r="P23" s="635"/>
      <c r="Q23" s="635"/>
      <c r="R23" s="636"/>
    </row>
    <row r="24" spans="1:18" ht="15.75" customHeight="1">
      <c r="A24" s="635"/>
      <c r="B24" s="638"/>
      <c r="C24" s="830" t="s">
        <v>118</v>
      </c>
      <c r="D24" s="830"/>
      <c r="E24" s="831"/>
      <c r="F24" s="829" t="s">
        <v>119</v>
      </c>
      <c r="G24" s="830"/>
      <c r="H24" s="831"/>
      <c r="I24" s="829" t="s">
        <v>120</v>
      </c>
      <c r="J24" s="830"/>
      <c r="K24" s="830"/>
      <c r="L24" s="829" t="s">
        <v>121</v>
      </c>
      <c r="M24" s="830"/>
      <c r="N24" s="830"/>
      <c r="O24" s="635"/>
      <c r="P24" s="635"/>
      <c r="Q24" s="635"/>
      <c r="R24" s="636"/>
    </row>
    <row r="25" spans="1:18" ht="15.75" customHeight="1">
      <c r="A25" s="635"/>
      <c r="B25" s="643" t="s">
        <v>271</v>
      </c>
      <c r="C25" s="644" t="s">
        <v>272</v>
      </c>
      <c r="D25" s="644" t="s">
        <v>273</v>
      </c>
      <c r="E25" s="671" t="s">
        <v>263</v>
      </c>
      <c r="F25" s="646" t="s">
        <v>272</v>
      </c>
      <c r="G25" s="644" t="s">
        <v>273</v>
      </c>
      <c r="H25" s="645" t="s">
        <v>263</v>
      </c>
      <c r="I25" s="646" t="s">
        <v>272</v>
      </c>
      <c r="J25" s="644" t="s">
        <v>273</v>
      </c>
      <c r="K25" s="644" t="s">
        <v>263</v>
      </c>
      <c r="L25" s="646" t="s">
        <v>272</v>
      </c>
      <c r="M25" s="644" t="s">
        <v>273</v>
      </c>
      <c r="N25" s="644" t="s">
        <v>263</v>
      </c>
      <c r="O25" s="635"/>
      <c r="P25" s="635"/>
      <c r="Q25" s="635"/>
      <c r="R25" s="636"/>
    </row>
    <row r="26" spans="1:18" ht="15" customHeight="1">
      <c r="A26" s="635"/>
      <c r="B26" s="427" t="s">
        <v>48</v>
      </c>
      <c r="C26" s="672">
        <v>0.1646</v>
      </c>
      <c r="D26" s="672">
        <v>0.83540000000000003</v>
      </c>
      <c r="E26" s="647">
        <v>1027</v>
      </c>
      <c r="F26" s="673">
        <v>0.151</v>
      </c>
      <c r="G26" s="672">
        <v>0.84899999999999998</v>
      </c>
      <c r="H26" s="649">
        <v>982</v>
      </c>
      <c r="I26" s="673">
        <v>0.156</v>
      </c>
      <c r="J26" s="672">
        <v>0.84399999999999997</v>
      </c>
      <c r="K26" s="649">
        <v>1037</v>
      </c>
      <c r="L26" s="673">
        <v>0.13500000000000001</v>
      </c>
      <c r="M26" s="672">
        <v>0.86499999999999999</v>
      </c>
      <c r="N26" s="648">
        <v>954</v>
      </c>
      <c r="O26" s="635"/>
      <c r="P26" s="635"/>
      <c r="Q26" s="635"/>
      <c r="R26" s="636"/>
    </row>
    <row r="27" spans="1:18" ht="15" customHeight="1">
      <c r="A27" s="635"/>
      <c r="B27" s="601" t="s">
        <v>53</v>
      </c>
      <c r="C27" s="674">
        <v>0.13619999999999999</v>
      </c>
      <c r="D27" s="674">
        <v>0.86380000000000001</v>
      </c>
      <c r="E27" s="652">
        <v>639</v>
      </c>
      <c r="F27" s="675">
        <v>0.13900000000000001</v>
      </c>
      <c r="G27" s="674">
        <v>0.86099999999999999</v>
      </c>
      <c r="H27" s="654">
        <v>654</v>
      </c>
      <c r="I27" s="675">
        <v>0.14099999999999999</v>
      </c>
      <c r="J27" s="674">
        <v>0.85899999999999999</v>
      </c>
      <c r="K27" s="654">
        <v>561</v>
      </c>
      <c r="L27" s="675">
        <v>0.14799999999999999</v>
      </c>
      <c r="M27" s="674">
        <v>0.85299999999999998</v>
      </c>
      <c r="N27" s="653">
        <v>549</v>
      </c>
      <c r="O27" s="635"/>
      <c r="P27" s="635"/>
      <c r="Q27" s="635"/>
      <c r="R27" s="636"/>
    </row>
    <row r="28" spans="1:18" ht="15" customHeight="1">
      <c r="A28" s="635"/>
      <c r="B28" s="601" t="s">
        <v>1458</v>
      </c>
      <c r="C28" s="579" t="s">
        <v>135</v>
      </c>
      <c r="D28" s="579" t="s">
        <v>135</v>
      </c>
      <c r="E28" s="676">
        <v>0</v>
      </c>
      <c r="F28" s="675">
        <v>0.18099999999999999</v>
      </c>
      <c r="G28" s="674">
        <v>0.81899999999999995</v>
      </c>
      <c r="H28" s="654">
        <v>930</v>
      </c>
      <c r="I28" s="675">
        <v>0.17399999999999999</v>
      </c>
      <c r="J28" s="674">
        <v>0.82599999999999996</v>
      </c>
      <c r="K28" s="654">
        <v>947</v>
      </c>
      <c r="L28" s="675">
        <v>0.18</v>
      </c>
      <c r="M28" s="674">
        <v>0.82</v>
      </c>
      <c r="N28" s="653">
        <v>970</v>
      </c>
      <c r="O28" s="635"/>
      <c r="P28" s="635"/>
      <c r="Q28" s="635"/>
      <c r="R28" s="636"/>
    </row>
    <row r="29" spans="1:18" ht="15" customHeight="1">
      <c r="A29" s="635"/>
      <c r="B29" s="601" t="s">
        <v>188</v>
      </c>
      <c r="C29" s="674">
        <v>0.31269999999999998</v>
      </c>
      <c r="D29" s="674">
        <v>0.68730000000000002</v>
      </c>
      <c r="E29" s="652">
        <v>259</v>
      </c>
      <c r="F29" s="675">
        <v>0.29699999999999999</v>
      </c>
      <c r="G29" s="674">
        <v>0.70299999999999996</v>
      </c>
      <c r="H29" s="654">
        <v>246</v>
      </c>
      <c r="I29" s="675">
        <v>0.28000000000000003</v>
      </c>
      <c r="J29" s="674">
        <v>0.72</v>
      </c>
      <c r="K29" s="654">
        <v>175</v>
      </c>
      <c r="L29" s="675">
        <v>0.29099999999999998</v>
      </c>
      <c r="M29" s="674">
        <v>0.70899999999999996</v>
      </c>
      <c r="N29" s="653">
        <v>134</v>
      </c>
      <c r="O29" s="635"/>
      <c r="P29" s="635"/>
      <c r="Q29" s="635"/>
      <c r="R29" s="636"/>
    </row>
    <row r="30" spans="1:18" ht="15" customHeight="1">
      <c r="A30" s="635"/>
      <c r="B30" s="601" t="s">
        <v>54</v>
      </c>
      <c r="C30" s="674">
        <v>0.33129999999999998</v>
      </c>
      <c r="D30" s="674">
        <v>0.66869999999999996</v>
      </c>
      <c r="E30" s="652">
        <v>1138</v>
      </c>
      <c r="F30" s="675">
        <v>0.31</v>
      </c>
      <c r="G30" s="674">
        <v>0.69</v>
      </c>
      <c r="H30" s="654">
        <v>1100</v>
      </c>
      <c r="I30" s="675">
        <v>0.29099999999999998</v>
      </c>
      <c r="J30" s="674">
        <v>0.70899999999999996</v>
      </c>
      <c r="K30" s="654">
        <v>1091</v>
      </c>
      <c r="L30" s="675">
        <v>0.27300000000000002</v>
      </c>
      <c r="M30" s="674">
        <v>0.72699999999999998</v>
      </c>
      <c r="N30" s="653">
        <v>1054</v>
      </c>
      <c r="O30" s="635"/>
      <c r="P30" s="635"/>
      <c r="Q30" s="635"/>
      <c r="R30" s="636"/>
    </row>
    <row r="31" spans="1:18" ht="15" customHeight="1">
      <c r="A31" s="635"/>
      <c r="B31" s="601" t="s">
        <v>1459</v>
      </c>
      <c r="C31" s="579" t="s">
        <v>135</v>
      </c>
      <c r="D31" s="579" t="s">
        <v>135</v>
      </c>
      <c r="E31" s="676">
        <v>0</v>
      </c>
      <c r="F31" s="675" t="s">
        <v>135</v>
      </c>
      <c r="G31" s="674" t="s">
        <v>135</v>
      </c>
      <c r="H31" s="654">
        <v>0</v>
      </c>
      <c r="I31" s="675">
        <v>7.6999999999999999E-2</v>
      </c>
      <c r="J31" s="674">
        <v>0.92300000000000004</v>
      </c>
      <c r="K31" s="654">
        <v>1276</v>
      </c>
      <c r="L31" s="675">
        <v>8.1000000000000003E-2</v>
      </c>
      <c r="M31" s="674">
        <v>0.91900000000000004</v>
      </c>
      <c r="N31" s="653">
        <v>1253</v>
      </c>
      <c r="O31" s="635"/>
      <c r="P31" s="635"/>
      <c r="Q31" s="635"/>
      <c r="R31" s="636"/>
    </row>
    <row r="32" spans="1:18" ht="15" customHeight="1">
      <c r="A32" s="635"/>
      <c r="B32" s="601" t="s">
        <v>1460</v>
      </c>
      <c r="C32" s="674">
        <v>0.24440000000000001</v>
      </c>
      <c r="D32" s="674">
        <v>0.75560000000000005</v>
      </c>
      <c r="E32" s="652">
        <v>45</v>
      </c>
      <c r="F32" s="675">
        <v>0.115</v>
      </c>
      <c r="G32" s="674">
        <v>0.88500000000000001</v>
      </c>
      <c r="H32" s="654">
        <v>1083</v>
      </c>
      <c r="I32" s="675">
        <v>0.104</v>
      </c>
      <c r="J32" s="674">
        <v>0.89600000000000002</v>
      </c>
      <c r="K32" s="654">
        <v>1036</v>
      </c>
      <c r="L32" s="675">
        <v>0.104</v>
      </c>
      <c r="M32" s="674">
        <v>0.89600000000000002</v>
      </c>
      <c r="N32" s="653">
        <v>1026</v>
      </c>
      <c r="O32" s="635"/>
      <c r="P32" s="635"/>
      <c r="Q32" s="635"/>
      <c r="R32" s="636"/>
    </row>
    <row r="33" spans="1:18" ht="15" customHeight="1">
      <c r="A33" s="635"/>
      <c r="B33" s="601" t="s">
        <v>189</v>
      </c>
      <c r="C33" s="674">
        <v>0.1918</v>
      </c>
      <c r="D33" s="674">
        <v>0.80820000000000003</v>
      </c>
      <c r="E33" s="652">
        <v>1554</v>
      </c>
      <c r="F33" s="675">
        <v>0.19500000000000001</v>
      </c>
      <c r="G33" s="674">
        <v>0.80500000000000005</v>
      </c>
      <c r="H33" s="654">
        <v>1673</v>
      </c>
      <c r="I33" s="675">
        <v>0.17399999999999999</v>
      </c>
      <c r="J33" s="674">
        <v>0.82599999999999996</v>
      </c>
      <c r="K33" s="654">
        <v>1566</v>
      </c>
      <c r="L33" s="675">
        <v>0.16600000000000001</v>
      </c>
      <c r="M33" s="674">
        <v>0.83399999999999996</v>
      </c>
      <c r="N33" s="653">
        <v>1508</v>
      </c>
      <c r="O33" s="635"/>
      <c r="P33" s="635"/>
      <c r="Q33" s="635"/>
      <c r="R33" s="636"/>
    </row>
    <row r="34" spans="1:18" ht="15" customHeight="1">
      <c r="A34" s="635"/>
      <c r="B34" s="601" t="s">
        <v>60</v>
      </c>
      <c r="C34" s="674">
        <v>0.25180000000000002</v>
      </c>
      <c r="D34" s="674">
        <v>0.74819999999999998</v>
      </c>
      <c r="E34" s="652">
        <v>1390</v>
      </c>
      <c r="F34" s="675">
        <v>0.23499999999999999</v>
      </c>
      <c r="G34" s="674">
        <v>0.76500000000000001</v>
      </c>
      <c r="H34" s="654">
        <v>1315</v>
      </c>
      <c r="I34" s="675">
        <v>0.23</v>
      </c>
      <c r="J34" s="674">
        <v>0.77</v>
      </c>
      <c r="K34" s="654">
        <v>1272</v>
      </c>
      <c r="L34" s="675">
        <v>0.224</v>
      </c>
      <c r="M34" s="674">
        <v>0.77700000000000002</v>
      </c>
      <c r="N34" s="653">
        <v>1217</v>
      </c>
      <c r="O34" s="635"/>
      <c r="P34" s="635"/>
      <c r="Q34" s="635"/>
      <c r="R34" s="636"/>
    </row>
    <row r="35" spans="1:18" ht="15" customHeight="1">
      <c r="A35" s="635"/>
      <c r="B35" s="656" t="s">
        <v>1461</v>
      </c>
      <c r="C35" s="677">
        <v>0.53010000000000002</v>
      </c>
      <c r="D35" s="677">
        <v>0.46989999999999998</v>
      </c>
      <c r="E35" s="657">
        <v>815</v>
      </c>
      <c r="F35" s="678">
        <v>0.52400000000000002</v>
      </c>
      <c r="G35" s="677">
        <v>0.47599999999999998</v>
      </c>
      <c r="H35" s="659">
        <v>909</v>
      </c>
      <c r="I35" s="678">
        <v>0.52900000000000003</v>
      </c>
      <c r="J35" s="677">
        <v>0.47099999999999997</v>
      </c>
      <c r="K35" s="659">
        <v>945</v>
      </c>
      <c r="L35" s="678">
        <v>0.52500000000000002</v>
      </c>
      <c r="M35" s="677">
        <v>0.47499999999999998</v>
      </c>
      <c r="N35" s="658">
        <v>951</v>
      </c>
      <c r="O35" s="635"/>
      <c r="P35" s="635"/>
      <c r="Q35" s="635"/>
      <c r="R35" s="636"/>
    </row>
    <row r="36" spans="1:18" ht="15" customHeight="1">
      <c r="A36" s="635"/>
      <c r="B36" s="661" t="s">
        <v>263</v>
      </c>
      <c r="C36" s="667">
        <v>0.26290000000000002</v>
      </c>
      <c r="D36" s="667">
        <v>0.73709999999999998</v>
      </c>
      <c r="E36" s="662">
        <v>6867</v>
      </c>
      <c r="F36" s="679">
        <v>0.23100000000000001</v>
      </c>
      <c r="G36" s="680">
        <v>0.76900000000000002</v>
      </c>
      <c r="H36" s="681">
        <v>8892</v>
      </c>
      <c r="I36" s="682">
        <v>0.20599999999999999</v>
      </c>
      <c r="J36" s="667">
        <v>0.79400000000000004</v>
      </c>
      <c r="K36" s="664">
        <v>9906</v>
      </c>
      <c r="L36" s="682">
        <v>0.20200000000000001</v>
      </c>
      <c r="M36" s="667">
        <v>0.79800000000000004</v>
      </c>
      <c r="N36" s="663">
        <v>9616</v>
      </c>
      <c r="O36" s="635"/>
      <c r="P36" s="635"/>
      <c r="Q36" s="635"/>
      <c r="R36" s="636"/>
    </row>
    <row r="37" spans="1:18" ht="8.15" customHeight="1">
      <c r="A37" s="635"/>
      <c r="B37" s="670"/>
      <c r="C37" s="670"/>
      <c r="D37" s="670"/>
      <c r="E37" s="670"/>
      <c r="F37" s="670"/>
      <c r="G37" s="670"/>
      <c r="H37" s="670"/>
      <c r="I37" s="670"/>
      <c r="J37" s="670"/>
      <c r="K37" s="670"/>
      <c r="L37" s="670"/>
      <c r="M37" s="670"/>
      <c r="N37" s="670"/>
      <c r="O37" s="635"/>
      <c r="P37" s="635"/>
      <c r="Q37" s="635"/>
      <c r="R37" s="636"/>
    </row>
    <row r="38" spans="1:18" ht="35.9" customHeight="1">
      <c r="A38" s="635"/>
      <c r="B38" s="832" t="s">
        <v>274</v>
      </c>
      <c r="C38" s="832"/>
      <c r="D38" s="832"/>
      <c r="E38" s="832"/>
      <c r="F38" s="832"/>
      <c r="G38" s="832"/>
      <c r="H38" s="832"/>
      <c r="I38" s="832"/>
      <c r="J38" s="832"/>
      <c r="K38" s="832"/>
      <c r="L38" s="635"/>
      <c r="M38" s="635"/>
      <c r="N38" s="635"/>
      <c r="O38" s="635"/>
      <c r="P38" s="635"/>
      <c r="Q38" s="635"/>
      <c r="R38" s="636"/>
    </row>
    <row r="39" spans="1:18" ht="15" customHeight="1">
      <c r="A39" s="636"/>
      <c r="B39" s="636"/>
      <c r="C39" s="636"/>
      <c r="D39" s="636"/>
      <c r="E39" s="636"/>
      <c r="F39" s="636"/>
      <c r="G39" s="636"/>
      <c r="H39" s="636"/>
      <c r="I39" s="636"/>
      <c r="J39" s="636"/>
      <c r="K39" s="636"/>
      <c r="L39" s="636"/>
      <c r="M39" s="636"/>
      <c r="N39" s="636"/>
      <c r="O39" s="636"/>
      <c r="P39" s="636"/>
      <c r="Q39" s="636"/>
      <c r="R39" s="636"/>
    </row>
    <row r="40" spans="1:18" ht="15" customHeight="1">
      <c r="A40" s="636"/>
      <c r="B40" s="636"/>
      <c r="C40" s="636"/>
      <c r="D40" s="636"/>
      <c r="E40" s="636"/>
      <c r="F40" s="636"/>
      <c r="G40" s="636"/>
      <c r="H40" s="636"/>
      <c r="I40" s="636"/>
      <c r="J40" s="636"/>
      <c r="K40" s="636"/>
      <c r="L40" s="636"/>
      <c r="M40" s="636"/>
      <c r="N40" s="636"/>
      <c r="O40" s="636"/>
      <c r="P40" s="636"/>
      <c r="Q40" s="636"/>
      <c r="R40" s="636"/>
    </row>
    <row r="41" spans="1:18" ht="15" customHeight="1">
      <c r="A41" s="635"/>
      <c r="B41" s="683"/>
      <c r="C41" s="833" t="s">
        <v>275</v>
      </c>
      <c r="D41" s="836"/>
      <c r="E41" s="835" t="s">
        <v>276</v>
      </c>
      <c r="F41" s="833"/>
      <c r="G41" s="836"/>
      <c r="H41" s="835" t="s">
        <v>277</v>
      </c>
      <c r="I41" s="833"/>
      <c r="J41" s="833" t="s">
        <v>1462</v>
      </c>
      <c r="K41" s="683"/>
      <c r="L41" s="683"/>
      <c r="M41" s="683"/>
      <c r="N41" s="683"/>
      <c r="O41" s="635"/>
      <c r="P41" s="635"/>
      <c r="Q41" s="635"/>
      <c r="R41" s="636"/>
    </row>
    <row r="42" spans="1:18" ht="15.75" customHeight="1">
      <c r="A42" s="635"/>
      <c r="B42" s="684" t="s">
        <v>278</v>
      </c>
      <c r="C42" s="685" t="s">
        <v>264</v>
      </c>
      <c r="D42" s="686" t="s">
        <v>265</v>
      </c>
      <c r="E42" s="687" t="s">
        <v>279</v>
      </c>
      <c r="F42" s="685" t="s">
        <v>280</v>
      </c>
      <c r="G42" s="686" t="s">
        <v>281</v>
      </c>
      <c r="H42" s="687" t="s">
        <v>282</v>
      </c>
      <c r="I42" s="685" t="s">
        <v>268</v>
      </c>
      <c r="J42" s="834"/>
      <c r="K42" s="685" t="s">
        <v>283</v>
      </c>
      <c r="L42" s="685" t="s">
        <v>284</v>
      </c>
      <c r="M42" s="685" t="s">
        <v>285</v>
      </c>
      <c r="N42" s="685" t="s">
        <v>286</v>
      </c>
      <c r="O42" s="635"/>
      <c r="P42" s="635"/>
      <c r="Q42" s="635"/>
      <c r="R42" s="636"/>
    </row>
    <row r="43" spans="1:18" ht="15" customHeight="1">
      <c r="A43" s="635"/>
      <c r="B43" s="427" t="s">
        <v>49</v>
      </c>
      <c r="C43" s="648">
        <v>784</v>
      </c>
      <c r="D43" s="648">
        <v>2915</v>
      </c>
      <c r="E43" s="648">
        <v>413</v>
      </c>
      <c r="F43" s="648">
        <v>2102</v>
      </c>
      <c r="G43" s="648">
        <v>1184</v>
      </c>
      <c r="H43" s="648">
        <v>3631</v>
      </c>
      <c r="I43" s="648">
        <v>68</v>
      </c>
      <c r="J43" s="647">
        <v>3699</v>
      </c>
      <c r="K43" s="648">
        <v>3855</v>
      </c>
      <c r="L43" s="648">
        <v>5012</v>
      </c>
      <c r="M43" s="648">
        <v>4855</v>
      </c>
      <c r="N43" s="648">
        <v>4578</v>
      </c>
      <c r="O43" s="688"/>
      <c r="P43" s="635"/>
      <c r="Q43" s="635"/>
      <c r="R43" s="636"/>
    </row>
    <row r="44" spans="1:18" ht="15" customHeight="1">
      <c r="A44" s="635"/>
      <c r="B44" s="601" t="s">
        <v>89</v>
      </c>
      <c r="C44" s="653">
        <v>10</v>
      </c>
      <c r="D44" s="653">
        <v>12</v>
      </c>
      <c r="E44" s="653">
        <v>2</v>
      </c>
      <c r="F44" s="653">
        <v>17</v>
      </c>
      <c r="G44" s="653">
        <v>3</v>
      </c>
      <c r="H44" s="653">
        <v>22</v>
      </c>
      <c r="I44" s="653">
        <v>0</v>
      </c>
      <c r="J44" s="652">
        <v>22</v>
      </c>
      <c r="K44" s="653">
        <v>22</v>
      </c>
      <c r="L44" s="653">
        <v>23</v>
      </c>
      <c r="M44" s="653">
        <v>24</v>
      </c>
      <c r="N44" s="653">
        <v>20</v>
      </c>
      <c r="O44" s="689"/>
      <c r="P44" s="635"/>
      <c r="Q44" s="635"/>
      <c r="R44" s="636"/>
    </row>
    <row r="45" spans="1:18" ht="15" customHeight="1">
      <c r="A45" s="635"/>
      <c r="B45" s="601" t="s">
        <v>287</v>
      </c>
      <c r="C45" s="653">
        <v>13</v>
      </c>
      <c r="D45" s="653">
        <v>11</v>
      </c>
      <c r="E45" s="653">
        <v>1</v>
      </c>
      <c r="F45" s="653">
        <v>16</v>
      </c>
      <c r="G45" s="653">
        <v>7</v>
      </c>
      <c r="H45" s="653">
        <v>22</v>
      </c>
      <c r="I45" s="653">
        <v>2</v>
      </c>
      <c r="J45" s="652">
        <v>24</v>
      </c>
      <c r="K45" s="653">
        <v>27</v>
      </c>
      <c r="L45" s="653">
        <v>23</v>
      </c>
      <c r="M45" s="653">
        <v>20</v>
      </c>
      <c r="N45" s="653">
        <v>17</v>
      </c>
      <c r="O45" s="635"/>
      <c r="P45" s="635"/>
      <c r="Q45" s="635"/>
      <c r="R45" s="636"/>
    </row>
    <row r="46" spans="1:18" ht="15" customHeight="1">
      <c r="A46" s="635"/>
      <c r="B46" s="601" t="s">
        <v>86</v>
      </c>
      <c r="C46" s="653">
        <v>7</v>
      </c>
      <c r="D46" s="653">
        <v>9</v>
      </c>
      <c r="E46" s="653">
        <v>0</v>
      </c>
      <c r="F46" s="653">
        <v>16</v>
      </c>
      <c r="G46" s="653">
        <v>0</v>
      </c>
      <c r="H46" s="653">
        <v>16</v>
      </c>
      <c r="I46" s="653">
        <v>0</v>
      </c>
      <c r="J46" s="652">
        <v>16</v>
      </c>
      <c r="K46" s="653">
        <v>16</v>
      </c>
      <c r="L46" s="653">
        <v>15</v>
      </c>
      <c r="M46" s="653">
        <v>13</v>
      </c>
      <c r="N46" s="653">
        <v>3</v>
      </c>
      <c r="O46" s="635"/>
      <c r="P46" s="635"/>
      <c r="Q46" s="635"/>
      <c r="R46" s="636"/>
    </row>
    <row r="47" spans="1:18" ht="15" customHeight="1">
      <c r="A47" s="635"/>
      <c r="B47" s="601" t="s">
        <v>98</v>
      </c>
      <c r="C47" s="653">
        <v>0</v>
      </c>
      <c r="D47" s="653">
        <v>0</v>
      </c>
      <c r="E47" s="653">
        <v>0</v>
      </c>
      <c r="F47" s="653">
        <v>0</v>
      </c>
      <c r="G47" s="653">
        <v>0</v>
      </c>
      <c r="H47" s="653">
        <v>0</v>
      </c>
      <c r="I47" s="653">
        <v>0</v>
      </c>
      <c r="J47" s="652">
        <v>0</v>
      </c>
      <c r="K47" s="653">
        <v>932</v>
      </c>
      <c r="L47" s="653">
        <v>949</v>
      </c>
      <c r="M47" s="653">
        <v>972</v>
      </c>
      <c r="N47" s="653">
        <v>948</v>
      </c>
      <c r="O47" s="635"/>
      <c r="P47" s="635"/>
      <c r="Q47" s="635"/>
      <c r="R47" s="636"/>
    </row>
    <row r="48" spans="1:18" ht="15" customHeight="1">
      <c r="A48" s="635"/>
      <c r="B48" s="601" t="s">
        <v>57</v>
      </c>
      <c r="C48" s="653">
        <v>11</v>
      </c>
      <c r="D48" s="653">
        <v>34</v>
      </c>
      <c r="E48" s="653">
        <v>2</v>
      </c>
      <c r="F48" s="653">
        <v>34</v>
      </c>
      <c r="G48" s="653">
        <v>9</v>
      </c>
      <c r="H48" s="653">
        <v>45</v>
      </c>
      <c r="I48" s="653">
        <v>0</v>
      </c>
      <c r="J48" s="652">
        <v>45</v>
      </c>
      <c r="K48" s="653">
        <v>1083</v>
      </c>
      <c r="L48" s="653">
        <v>1036</v>
      </c>
      <c r="M48" s="653">
        <v>1026</v>
      </c>
      <c r="N48" s="653">
        <v>994</v>
      </c>
      <c r="O48" s="635"/>
      <c r="P48" s="635"/>
      <c r="Q48" s="635"/>
      <c r="R48" s="636"/>
    </row>
    <row r="49" spans="1:18" ht="15" customHeight="1">
      <c r="A49" s="635"/>
      <c r="B49" s="601" t="s">
        <v>288</v>
      </c>
      <c r="C49" s="653">
        <v>48</v>
      </c>
      <c r="D49" s="653">
        <v>27</v>
      </c>
      <c r="E49" s="653">
        <v>5</v>
      </c>
      <c r="F49" s="653">
        <v>49</v>
      </c>
      <c r="G49" s="653">
        <v>21</v>
      </c>
      <c r="H49" s="653">
        <v>73</v>
      </c>
      <c r="I49" s="653">
        <v>2</v>
      </c>
      <c r="J49" s="652">
        <v>75</v>
      </c>
      <c r="K49" s="653">
        <v>76</v>
      </c>
      <c r="L49" s="653">
        <v>81</v>
      </c>
      <c r="M49" s="653">
        <v>82</v>
      </c>
      <c r="N49" s="653">
        <v>80</v>
      </c>
      <c r="O49" s="635"/>
      <c r="P49" s="635"/>
      <c r="Q49" s="635"/>
      <c r="R49" s="636"/>
    </row>
    <row r="50" spans="1:18" ht="15" customHeight="1">
      <c r="A50" s="690"/>
      <c r="B50" s="601" t="s">
        <v>55</v>
      </c>
      <c r="C50" s="653">
        <v>842</v>
      </c>
      <c r="D50" s="653">
        <v>1871</v>
      </c>
      <c r="E50" s="653">
        <v>135</v>
      </c>
      <c r="F50" s="653">
        <v>1994</v>
      </c>
      <c r="G50" s="653">
        <v>584</v>
      </c>
      <c r="H50" s="653">
        <v>2508</v>
      </c>
      <c r="I50" s="653">
        <v>205</v>
      </c>
      <c r="J50" s="652">
        <v>2713</v>
      </c>
      <c r="K50" s="653">
        <v>2620</v>
      </c>
      <c r="L50" s="653">
        <v>2577</v>
      </c>
      <c r="M50" s="653">
        <v>2477</v>
      </c>
      <c r="N50" s="653">
        <v>2344</v>
      </c>
      <c r="O50" s="635"/>
      <c r="P50" s="635"/>
      <c r="Q50" s="635"/>
      <c r="R50" s="636"/>
    </row>
    <row r="51" spans="1:18" ht="15" customHeight="1">
      <c r="A51" s="690"/>
      <c r="B51" s="601" t="s">
        <v>289</v>
      </c>
      <c r="C51" s="653">
        <v>9</v>
      </c>
      <c r="D51" s="653">
        <v>5</v>
      </c>
      <c r="E51" s="653">
        <v>0</v>
      </c>
      <c r="F51" s="653">
        <v>7</v>
      </c>
      <c r="G51" s="653">
        <v>7</v>
      </c>
      <c r="H51" s="653">
        <v>14</v>
      </c>
      <c r="I51" s="653">
        <v>0</v>
      </c>
      <c r="J51" s="652">
        <v>14</v>
      </c>
      <c r="K51" s="653">
        <v>15</v>
      </c>
      <c r="L51" s="653">
        <v>15</v>
      </c>
      <c r="M51" s="653">
        <v>13</v>
      </c>
      <c r="N51" s="653">
        <v>13</v>
      </c>
      <c r="O51" s="635"/>
      <c r="P51" s="635"/>
      <c r="Q51" s="635"/>
      <c r="R51" s="636"/>
    </row>
    <row r="52" spans="1:18" ht="15" customHeight="1">
      <c r="A52" s="690"/>
      <c r="B52" s="656" t="s">
        <v>71</v>
      </c>
      <c r="C52" s="658">
        <v>81</v>
      </c>
      <c r="D52" s="658">
        <v>178</v>
      </c>
      <c r="E52" s="658">
        <v>40</v>
      </c>
      <c r="F52" s="658">
        <v>153</v>
      </c>
      <c r="G52" s="658">
        <v>66</v>
      </c>
      <c r="H52" s="658">
        <v>252</v>
      </c>
      <c r="I52" s="658">
        <v>7</v>
      </c>
      <c r="J52" s="657">
        <v>259</v>
      </c>
      <c r="K52" s="658">
        <v>246</v>
      </c>
      <c r="L52" s="658">
        <v>175</v>
      </c>
      <c r="M52" s="658">
        <v>134</v>
      </c>
      <c r="N52" s="658">
        <v>99</v>
      </c>
      <c r="O52" s="635"/>
      <c r="P52" s="635"/>
      <c r="Q52" s="635"/>
      <c r="R52" s="636"/>
    </row>
    <row r="53" spans="1:18" ht="15" customHeight="1">
      <c r="A53" s="635"/>
      <c r="B53" s="661" t="s">
        <v>263</v>
      </c>
      <c r="C53" s="663">
        <v>1805</v>
      </c>
      <c r="D53" s="663">
        <v>5062</v>
      </c>
      <c r="E53" s="663">
        <v>598</v>
      </c>
      <c r="F53" s="663">
        <v>4388</v>
      </c>
      <c r="G53" s="663">
        <v>1881</v>
      </c>
      <c r="H53" s="663">
        <v>6583</v>
      </c>
      <c r="I53" s="663">
        <v>284</v>
      </c>
      <c r="J53" s="662">
        <f>SUM(J43:J52)</f>
        <v>6867</v>
      </c>
      <c r="K53" s="663">
        <v>8892</v>
      </c>
      <c r="L53" s="663">
        <v>9906</v>
      </c>
      <c r="M53" s="663">
        <v>9616</v>
      </c>
      <c r="N53" s="663">
        <v>9096</v>
      </c>
      <c r="O53" s="635"/>
      <c r="P53" s="635"/>
      <c r="Q53" s="635"/>
      <c r="R53" s="636"/>
    </row>
    <row r="54" spans="1:18" ht="8.15" customHeight="1">
      <c r="A54" s="635"/>
      <c r="B54" s="670"/>
      <c r="C54" s="670"/>
      <c r="D54" s="670"/>
      <c r="E54" s="670"/>
      <c r="F54" s="670"/>
      <c r="G54" s="670"/>
      <c r="H54" s="670"/>
      <c r="I54" s="670"/>
      <c r="J54" s="670"/>
      <c r="K54" s="670"/>
      <c r="L54" s="670"/>
      <c r="M54" s="670"/>
      <c r="N54" s="670"/>
      <c r="O54" s="635"/>
      <c r="P54" s="635"/>
      <c r="Q54" s="635"/>
      <c r="R54" s="636"/>
    </row>
    <row r="55" spans="1:18" ht="14.15" customHeight="1">
      <c r="A55" s="635"/>
      <c r="B55" s="832" t="s">
        <v>290</v>
      </c>
      <c r="C55" s="832"/>
      <c r="D55" s="832"/>
      <c r="E55" s="832"/>
      <c r="F55" s="832"/>
      <c r="G55" s="832"/>
      <c r="H55" s="832"/>
      <c r="I55" s="832"/>
      <c r="J55" s="832"/>
      <c r="K55" s="832"/>
      <c r="L55" s="635"/>
      <c r="M55" s="635"/>
      <c r="N55" s="635"/>
      <c r="O55" s="635"/>
      <c r="P55" s="635"/>
      <c r="Q55" s="635"/>
      <c r="R55" s="636"/>
    </row>
    <row r="56" spans="1:18" ht="15" customHeight="1">
      <c r="A56" s="635"/>
      <c r="B56" s="635"/>
      <c r="C56" s="635"/>
      <c r="D56" s="635"/>
      <c r="E56" s="635"/>
      <c r="F56" s="635"/>
      <c r="G56" s="635"/>
      <c r="H56" s="635"/>
      <c r="I56" s="635"/>
      <c r="J56" s="635"/>
      <c r="K56" s="635"/>
      <c r="L56" s="635"/>
      <c r="M56" s="635"/>
      <c r="N56" s="635"/>
      <c r="O56" s="635"/>
      <c r="P56" s="635"/>
      <c r="Q56" s="635"/>
      <c r="R56" s="636"/>
    </row>
    <row r="57" spans="1:18" ht="15" customHeight="1">
      <c r="A57" s="635"/>
      <c r="B57" s="635"/>
      <c r="C57" s="635"/>
      <c r="D57" s="635"/>
      <c r="E57" s="635"/>
      <c r="F57" s="635"/>
      <c r="G57" s="635"/>
      <c r="H57" s="635"/>
      <c r="I57" s="635"/>
      <c r="J57" s="635"/>
      <c r="K57" s="635"/>
      <c r="L57" s="635"/>
      <c r="M57" s="635"/>
      <c r="N57" s="635"/>
      <c r="O57" s="635"/>
      <c r="P57" s="635"/>
      <c r="Q57" s="635"/>
      <c r="R57" s="636"/>
    </row>
    <row r="58" spans="1:18" ht="15" customHeight="1">
      <c r="A58" s="635"/>
      <c r="B58" s="641" t="s">
        <v>291</v>
      </c>
      <c r="C58" s="641"/>
      <c r="D58" s="641"/>
      <c r="E58" s="635"/>
      <c r="F58" s="635"/>
      <c r="G58" s="635"/>
      <c r="H58" s="635"/>
      <c r="I58" s="635"/>
      <c r="J58" s="635"/>
      <c r="K58" s="635"/>
      <c r="L58" s="635"/>
      <c r="M58" s="635"/>
      <c r="N58" s="635"/>
      <c r="O58" s="635"/>
      <c r="P58" s="635"/>
      <c r="Q58" s="635"/>
      <c r="R58" s="636"/>
    </row>
    <row r="59" spans="1:18" ht="15" customHeight="1">
      <c r="A59" s="635"/>
      <c r="B59" s="635"/>
      <c r="C59" s="635"/>
      <c r="D59" s="635"/>
      <c r="E59" s="635"/>
      <c r="F59" s="635"/>
      <c r="G59" s="635"/>
      <c r="H59" s="635"/>
      <c r="I59" s="635"/>
      <c r="J59" s="635"/>
      <c r="K59" s="635"/>
      <c r="L59" s="635"/>
      <c r="M59" s="635"/>
      <c r="N59" s="635"/>
      <c r="O59" s="635"/>
      <c r="P59" s="635"/>
      <c r="Q59" s="635"/>
      <c r="R59" s="636"/>
    </row>
    <row r="60" spans="1:18" ht="15" customHeight="1">
      <c r="A60" s="635"/>
      <c r="B60" s="683"/>
      <c r="C60" s="683"/>
      <c r="D60" s="691"/>
      <c r="E60" s="835" t="s">
        <v>275</v>
      </c>
      <c r="F60" s="833"/>
      <c r="G60" s="833"/>
      <c r="H60" s="836"/>
      <c r="I60" s="835" t="s">
        <v>276</v>
      </c>
      <c r="J60" s="833"/>
      <c r="K60" s="833"/>
      <c r="L60" s="635"/>
      <c r="M60" s="635"/>
      <c r="N60" s="635"/>
      <c r="O60" s="635"/>
      <c r="P60" s="635"/>
      <c r="Q60" s="635"/>
      <c r="R60" s="636"/>
    </row>
    <row r="61" spans="1:18" ht="15">
      <c r="A61" s="635"/>
      <c r="B61" s="684" t="s">
        <v>292</v>
      </c>
      <c r="C61" s="625" t="s">
        <v>293</v>
      </c>
      <c r="D61" s="692" t="s">
        <v>1463</v>
      </c>
      <c r="E61" s="693" t="s">
        <v>264</v>
      </c>
      <c r="F61" s="625" t="s">
        <v>265</v>
      </c>
      <c r="G61" s="625" t="s">
        <v>272</v>
      </c>
      <c r="H61" s="692" t="s">
        <v>273</v>
      </c>
      <c r="I61" s="693" t="s">
        <v>294</v>
      </c>
      <c r="J61" s="625" t="s">
        <v>295</v>
      </c>
      <c r="K61" s="625" t="s">
        <v>296</v>
      </c>
      <c r="L61" s="635"/>
      <c r="M61" s="635"/>
      <c r="N61" s="635"/>
      <c r="O61" s="635"/>
      <c r="P61" s="635"/>
      <c r="Q61" s="635"/>
      <c r="R61" s="636"/>
    </row>
    <row r="62" spans="1:18" ht="16.75" customHeight="1">
      <c r="A62" s="635"/>
      <c r="B62" s="694" t="s">
        <v>1464</v>
      </c>
      <c r="C62" s="695">
        <v>10</v>
      </c>
      <c r="D62" s="696">
        <v>0.1</v>
      </c>
      <c r="E62" s="697">
        <v>5</v>
      </c>
      <c r="F62" s="698">
        <v>5</v>
      </c>
      <c r="G62" s="699">
        <v>0.5</v>
      </c>
      <c r="H62" s="696">
        <v>0.5</v>
      </c>
      <c r="I62" s="700">
        <v>0</v>
      </c>
      <c r="J62" s="699">
        <v>0.1</v>
      </c>
      <c r="K62" s="699">
        <v>0.9</v>
      </c>
      <c r="L62" s="635"/>
      <c r="M62" s="635"/>
      <c r="N62" s="635"/>
      <c r="O62" s="635"/>
      <c r="P62" s="635"/>
      <c r="Q62" s="635"/>
      <c r="R62" s="636"/>
    </row>
    <row r="63" spans="1:18" ht="16.75" customHeight="1">
      <c r="A63" s="635"/>
      <c r="B63" s="701" t="s">
        <v>1465</v>
      </c>
      <c r="C63" s="702">
        <v>32</v>
      </c>
      <c r="D63" s="703">
        <v>0.5</v>
      </c>
      <c r="E63" s="704">
        <v>10</v>
      </c>
      <c r="F63" s="705">
        <v>22</v>
      </c>
      <c r="G63" s="706">
        <v>0.3125</v>
      </c>
      <c r="H63" s="703">
        <v>0.6875</v>
      </c>
      <c r="I63" s="707">
        <v>0</v>
      </c>
      <c r="J63" s="706">
        <v>0.5</v>
      </c>
      <c r="K63" s="706">
        <v>0.5</v>
      </c>
      <c r="L63" s="635"/>
      <c r="M63" s="635"/>
      <c r="N63" s="635"/>
      <c r="O63" s="635"/>
      <c r="P63" s="635"/>
      <c r="Q63" s="635"/>
      <c r="R63" s="636"/>
    </row>
    <row r="64" spans="1:18" ht="16.75" customHeight="1">
      <c r="A64" s="635"/>
      <c r="B64" s="601" t="s">
        <v>297</v>
      </c>
      <c r="C64" s="708">
        <v>206</v>
      </c>
      <c r="D64" s="709">
        <v>0.58819999999999995</v>
      </c>
      <c r="E64" s="710">
        <v>63</v>
      </c>
      <c r="F64" s="711">
        <v>143</v>
      </c>
      <c r="G64" s="712">
        <v>0.30580000000000002</v>
      </c>
      <c r="H64" s="709">
        <v>0.69420000000000004</v>
      </c>
      <c r="I64" s="713">
        <v>0</v>
      </c>
      <c r="J64" s="712">
        <v>0.64559999999999995</v>
      </c>
      <c r="K64" s="712">
        <v>0.35439999999999999</v>
      </c>
      <c r="L64" s="635"/>
      <c r="M64" s="635"/>
      <c r="N64" s="635"/>
      <c r="O64" s="635"/>
      <c r="P64" s="635"/>
      <c r="Q64" s="635"/>
      <c r="R64" s="636"/>
    </row>
    <row r="65" spans="1:18" ht="16.75" customHeight="1">
      <c r="A65" s="635"/>
      <c r="B65" s="656" t="s">
        <v>298</v>
      </c>
      <c r="C65" s="714">
        <v>6629</v>
      </c>
      <c r="D65" s="715">
        <v>0.90739999999999998</v>
      </c>
      <c r="E65" s="716">
        <v>1732</v>
      </c>
      <c r="F65" s="717">
        <v>4897</v>
      </c>
      <c r="G65" s="718">
        <v>0.26129999999999998</v>
      </c>
      <c r="H65" s="715">
        <v>0.73870000000000002</v>
      </c>
      <c r="I65" s="719">
        <v>9.0200000000000002E-2</v>
      </c>
      <c r="J65" s="718">
        <v>0.63949999999999996</v>
      </c>
      <c r="K65" s="718">
        <v>0.27029999999999998</v>
      </c>
      <c r="L65" s="635"/>
      <c r="M65" s="635"/>
      <c r="N65" s="635"/>
      <c r="O65" s="635"/>
      <c r="P65" s="635"/>
      <c r="Q65" s="635"/>
      <c r="R65" s="636"/>
    </row>
    <row r="66" spans="1:18" ht="16.75" customHeight="1">
      <c r="A66" s="635"/>
      <c r="B66" s="661" t="s">
        <v>299</v>
      </c>
      <c r="C66" s="720">
        <v>6867</v>
      </c>
      <c r="D66" s="721">
        <v>0.89500000000000002</v>
      </c>
      <c r="E66" s="722">
        <v>1805</v>
      </c>
      <c r="F66" s="723">
        <v>5062</v>
      </c>
      <c r="G66" s="724">
        <v>0.26290000000000002</v>
      </c>
      <c r="H66" s="721">
        <v>0.73709999999999998</v>
      </c>
      <c r="I66" s="725">
        <v>8.7099999999999997E-2</v>
      </c>
      <c r="J66" s="724">
        <v>0.63900000000000001</v>
      </c>
      <c r="K66" s="724">
        <v>0.27389999999999998</v>
      </c>
      <c r="L66" s="635"/>
      <c r="M66" s="635"/>
      <c r="N66" s="635"/>
      <c r="O66" s="635"/>
      <c r="P66" s="635"/>
      <c r="Q66" s="635"/>
      <c r="R66" s="636"/>
    </row>
    <row r="67" spans="1:18" ht="8.15" customHeight="1">
      <c r="A67" s="635"/>
      <c r="B67" s="670"/>
      <c r="C67" s="670"/>
      <c r="D67" s="670"/>
      <c r="E67" s="670"/>
      <c r="F67" s="670"/>
      <c r="G67" s="670"/>
      <c r="H67" s="670"/>
      <c r="I67" s="670"/>
      <c r="J67" s="670"/>
      <c r="K67" s="670"/>
      <c r="L67" s="635"/>
      <c r="M67" s="635"/>
      <c r="N67" s="635"/>
      <c r="O67" s="635"/>
      <c r="P67" s="635"/>
      <c r="Q67" s="635"/>
      <c r="R67" s="636"/>
    </row>
    <row r="68" spans="1:18" ht="76.75" customHeight="1">
      <c r="A68" s="635"/>
      <c r="B68" s="832" t="s">
        <v>1456</v>
      </c>
      <c r="C68" s="832"/>
      <c r="D68" s="832"/>
      <c r="E68" s="832"/>
      <c r="F68" s="832"/>
      <c r="G68" s="832"/>
      <c r="H68" s="832"/>
      <c r="I68" s="832"/>
      <c r="J68" s="832"/>
      <c r="K68" s="832"/>
      <c r="L68" s="635"/>
      <c r="M68" s="635"/>
      <c r="N68" s="635"/>
      <c r="O68" s="635"/>
      <c r="P68" s="635"/>
      <c r="Q68" s="635"/>
      <c r="R68" s="636"/>
    </row>
    <row r="69" spans="1:18" ht="15" customHeight="1">
      <c r="A69" s="635"/>
      <c r="B69" s="635"/>
      <c r="C69" s="635"/>
      <c r="D69" s="635"/>
      <c r="E69" s="635"/>
      <c r="F69" s="635"/>
      <c r="G69" s="635"/>
      <c r="H69" s="635"/>
      <c r="I69" s="635"/>
      <c r="J69" s="635"/>
      <c r="K69" s="635"/>
      <c r="L69" s="635"/>
      <c r="M69" s="635"/>
      <c r="N69" s="635"/>
      <c r="O69" s="635"/>
      <c r="P69" s="635"/>
      <c r="Q69" s="635"/>
      <c r="R69" s="636"/>
    </row>
    <row r="70" spans="1:18" ht="15" customHeight="1">
      <c r="A70" s="635"/>
      <c r="B70" s="635"/>
      <c r="C70" s="635"/>
      <c r="D70" s="635"/>
      <c r="E70" s="635"/>
      <c r="F70" s="635"/>
      <c r="G70" s="635"/>
      <c r="H70" s="635"/>
      <c r="I70" s="635"/>
      <c r="J70" s="635"/>
      <c r="K70" s="635"/>
      <c r="L70" s="635"/>
      <c r="M70" s="635"/>
      <c r="N70" s="635"/>
      <c r="O70" s="635"/>
      <c r="P70" s="635"/>
      <c r="Q70" s="635"/>
      <c r="R70" s="636"/>
    </row>
    <row r="71" spans="1:18" ht="15.75" customHeight="1">
      <c r="A71" s="635"/>
      <c r="B71" s="684" t="s">
        <v>300</v>
      </c>
      <c r="C71" s="684" t="s">
        <v>301</v>
      </c>
      <c r="D71" s="685" t="s">
        <v>118</v>
      </c>
      <c r="E71" s="685" t="s">
        <v>1466</v>
      </c>
      <c r="F71" s="726"/>
      <c r="G71" s="726"/>
      <c r="H71" s="726"/>
      <c r="I71" s="635"/>
      <c r="J71" s="635"/>
      <c r="K71" s="635"/>
      <c r="L71" s="635"/>
      <c r="M71" s="635"/>
      <c r="N71" s="635"/>
      <c r="O71" s="635"/>
      <c r="P71" s="635"/>
      <c r="Q71" s="635"/>
      <c r="R71" s="635"/>
    </row>
    <row r="72" spans="1:18" ht="15.75" customHeight="1">
      <c r="A72" s="635"/>
      <c r="B72" s="427" t="s">
        <v>302</v>
      </c>
      <c r="C72" s="427" t="s">
        <v>303</v>
      </c>
      <c r="D72" s="727">
        <v>26.3</v>
      </c>
      <c r="E72" s="728">
        <v>25.6</v>
      </c>
      <c r="F72" s="729"/>
      <c r="G72" s="729"/>
      <c r="H72" s="729"/>
      <c r="I72" s="635"/>
      <c r="J72" s="635"/>
      <c r="K72" s="635"/>
      <c r="L72" s="635"/>
      <c r="M72" s="635"/>
      <c r="N72" s="635"/>
      <c r="O72" s="635"/>
      <c r="P72" s="635"/>
      <c r="Q72" s="635"/>
      <c r="R72" s="635"/>
    </row>
    <row r="73" spans="1:18" ht="15.75" customHeight="1">
      <c r="A73" s="635"/>
      <c r="B73" s="601" t="s">
        <v>304</v>
      </c>
      <c r="C73" s="601" t="s">
        <v>305</v>
      </c>
      <c r="D73" s="730">
        <v>50</v>
      </c>
      <c r="E73" s="731">
        <v>54.5</v>
      </c>
      <c r="F73" s="729"/>
      <c r="G73" s="729"/>
      <c r="H73" s="729"/>
      <c r="I73" s="635"/>
      <c r="J73" s="635"/>
      <c r="K73" s="635"/>
      <c r="L73" s="635"/>
      <c r="M73" s="635"/>
      <c r="N73" s="635"/>
      <c r="O73" s="635"/>
      <c r="P73" s="635"/>
      <c r="Q73" s="635"/>
      <c r="R73" s="635"/>
    </row>
    <row r="74" spans="1:18" ht="15.75" customHeight="1">
      <c r="A74" s="635"/>
      <c r="B74" s="601" t="s">
        <v>1467</v>
      </c>
      <c r="C74" s="601" t="s">
        <v>305</v>
      </c>
      <c r="D74" s="730">
        <v>28.6</v>
      </c>
      <c r="E74" s="731">
        <v>50</v>
      </c>
      <c r="F74" s="729"/>
      <c r="G74" s="729"/>
      <c r="H74" s="729"/>
      <c r="I74" s="635"/>
      <c r="J74" s="635"/>
      <c r="K74" s="635"/>
      <c r="L74" s="635"/>
      <c r="M74" s="635"/>
      <c r="N74" s="635"/>
      <c r="O74" s="635"/>
      <c r="P74" s="635"/>
      <c r="Q74" s="635"/>
      <c r="R74" s="635"/>
    </row>
    <row r="75" spans="1:18" ht="15.75" customHeight="1">
      <c r="A75" s="635"/>
      <c r="B75" s="656" t="s">
        <v>1468</v>
      </c>
      <c r="C75" s="656" t="s">
        <v>306</v>
      </c>
      <c r="D75" s="732">
        <v>24.9</v>
      </c>
      <c r="E75" s="733">
        <v>24.2</v>
      </c>
      <c r="F75" s="837"/>
      <c r="G75" s="837"/>
      <c r="H75" s="837"/>
      <c r="I75" s="635"/>
      <c r="J75" s="635"/>
      <c r="K75" s="635"/>
      <c r="L75" s="635"/>
      <c r="M75" s="635"/>
      <c r="N75" s="635"/>
      <c r="O75" s="635"/>
      <c r="P75" s="635"/>
      <c r="Q75" s="635"/>
      <c r="R75" s="635"/>
    </row>
    <row r="76" spans="1:18" ht="15.75" customHeight="1">
      <c r="A76" s="635"/>
      <c r="B76" s="735" t="s">
        <v>307</v>
      </c>
      <c r="C76" s="735" t="s">
        <v>308</v>
      </c>
      <c r="D76" s="736">
        <v>2</v>
      </c>
      <c r="E76" s="737">
        <v>3</v>
      </c>
      <c r="F76" s="734"/>
      <c r="G76" s="734"/>
      <c r="H76" s="734"/>
      <c r="I76" s="635"/>
      <c r="J76" s="635"/>
      <c r="K76" s="635"/>
      <c r="L76" s="635"/>
      <c r="M76" s="635"/>
      <c r="N76" s="635"/>
      <c r="O76" s="635"/>
      <c r="P76" s="635"/>
      <c r="Q76" s="635"/>
      <c r="R76" s="635"/>
    </row>
    <row r="77" spans="1:18" ht="15.75" customHeight="1">
      <c r="A77" s="635"/>
      <c r="B77" s="601" t="s">
        <v>1469</v>
      </c>
      <c r="C77" s="601" t="s">
        <v>309</v>
      </c>
      <c r="D77" s="730">
        <v>90.3</v>
      </c>
      <c r="E77" s="731">
        <v>89.5</v>
      </c>
      <c r="F77" s="729"/>
      <c r="G77" s="729"/>
      <c r="H77" s="729"/>
      <c r="I77" s="635"/>
      <c r="J77" s="635"/>
      <c r="K77" s="635"/>
      <c r="L77" s="635"/>
      <c r="M77" s="635"/>
      <c r="N77" s="635"/>
      <c r="O77" s="635"/>
      <c r="P77" s="635"/>
      <c r="Q77" s="635"/>
      <c r="R77" s="635"/>
    </row>
    <row r="78" spans="1:18" ht="27.65" customHeight="1">
      <c r="A78" s="635"/>
      <c r="B78" s="601" t="s">
        <v>1470</v>
      </c>
      <c r="C78" s="601" t="s">
        <v>310</v>
      </c>
      <c r="D78" s="730">
        <v>56.5</v>
      </c>
      <c r="E78" s="731">
        <v>60</v>
      </c>
      <c r="F78" s="729"/>
      <c r="G78" s="729"/>
      <c r="H78" s="729"/>
      <c r="I78" s="635"/>
      <c r="J78" s="635"/>
      <c r="K78" s="635"/>
      <c r="L78" s="635"/>
      <c r="M78" s="635"/>
      <c r="N78" s="635"/>
      <c r="O78" s="635"/>
      <c r="P78" s="635"/>
      <c r="Q78" s="635"/>
      <c r="R78" s="635"/>
    </row>
    <row r="79" spans="1:18" ht="27.65" customHeight="1">
      <c r="A79" s="635"/>
      <c r="B79" s="656" t="s">
        <v>1471</v>
      </c>
      <c r="C79" s="656" t="s">
        <v>311</v>
      </c>
      <c r="D79" s="738">
        <v>3.09</v>
      </c>
      <c r="E79" s="739">
        <v>2</v>
      </c>
      <c r="F79" s="729"/>
      <c r="G79" s="734"/>
      <c r="H79" s="734"/>
      <c r="I79" s="635"/>
      <c r="J79" s="635"/>
      <c r="K79" s="635"/>
      <c r="L79" s="635"/>
      <c r="M79" s="635"/>
      <c r="N79" s="635"/>
      <c r="O79" s="635"/>
      <c r="P79" s="635"/>
      <c r="Q79" s="635"/>
      <c r="R79" s="635"/>
    </row>
    <row r="80" spans="1:18" ht="15.75" customHeight="1">
      <c r="A80" s="636"/>
      <c r="B80" s="701" t="s">
        <v>312</v>
      </c>
      <c r="C80" s="701" t="s">
        <v>313</v>
      </c>
      <c r="D80" s="740">
        <v>82.8</v>
      </c>
      <c r="E80" s="741">
        <v>80.2</v>
      </c>
      <c r="F80" s="742"/>
      <c r="G80" s="743"/>
      <c r="H80" s="743"/>
      <c r="I80" s="636"/>
      <c r="J80" s="636"/>
      <c r="K80" s="636"/>
      <c r="L80" s="636"/>
      <c r="M80" s="636"/>
      <c r="N80" s="636"/>
      <c r="O80" s="636"/>
      <c r="P80" s="636"/>
      <c r="Q80" s="636"/>
      <c r="R80" s="636"/>
    </row>
    <row r="81" spans="1:18" ht="15.75" customHeight="1">
      <c r="A81" s="636"/>
      <c r="B81" s="744" t="s">
        <v>314</v>
      </c>
      <c r="C81" s="744" t="s">
        <v>315</v>
      </c>
      <c r="D81" s="745">
        <v>1</v>
      </c>
      <c r="E81" s="746">
        <v>0.92</v>
      </c>
      <c r="F81" s="747"/>
      <c r="G81" s="734"/>
      <c r="H81" s="734"/>
      <c r="I81" s="636"/>
      <c r="J81" s="636"/>
      <c r="K81" s="636"/>
      <c r="L81" s="636"/>
      <c r="M81" s="636"/>
      <c r="N81" s="636"/>
      <c r="O81" s="636"/>
      <c r="P81" s="636"/>
      <c r="Q81" s="636"/>
      <c r="R81" s="636"/>
    </row>
    <row r="82" spans="1:18" ht="8.15" customHeight="1">
      <c r="A82" s="636"/>
      <c r="B82" s="748"/>
      <c r="C82" s="748"/>
      <c r="D82" s="749"/>
      <c r="E82" s="748"/>
      <c r="F82" s="635"/>
      <c r="G82" s="635"/>
      <c r="H82" s="635"/>
      <c r="I82" s="636"/>
      <c r="J82" s="636"/>
      <c r="K82" s="636"/>
      <c r="L82" s="636"/>
      <c r="M82" s="636"/>
      <c r="N82" s="636"/>
      <c r="O82" s="636"/>
      <c r="P82" s="636"/>
      <c r="Q82" s="636"/>
      <c r="R82" s="636"/>
    </row>
    <row r="83" spans="1:18" ht="121.5" customHeight="1">
      <c r="A83" s="636"/>
      <c r="B83" s="832" t="s">
        <v>1405</v>
      </c>
      <c r="C83" s="832"/>
      <c r="D83" s="838"/>
      <c r="E83" s="838"/>
      <c r="F83" s="838"/>
      <c r="G83" s="838"/>
      <c r="H83" s="838"/>
      <c r="I83" s="635"/>
      <c r="J83" s="636"/>
      <c r="K83" s="636"/>
      <c r="L83" s="636"/>
      <c r="M83" s="636"/>
      <c r="N83" s="636"/>
      <c r="O83" s="636"/>
      <c r="P83" s="636"/>
      <c r="Q83" s="636"/>
      <c r="R83" s="636"/>
    </row>
    <row r="84" spans="1:18" ht="15" customHeight="1">
      <c r="A84" s="635"/>
      <c r="B84" s="635"/>
      <c r="C84" s="635"/>
      <c r="D84" s="635"/>
      <c r="E84" s="635"/>
      <c r="F84" s="635"/>
      <c r="G84" s="635"/>
      <c r="H84" s="635"/>
      <c r="I84" s="635"/>
      <c r="J84" s="635"/>
      <c r="K84" s="635"/>
      <c r="L84" s="635"/>
      <c r="M84" s="635"/>
      <c r="N84" s="635"/>
      <c r="O84" s="635"/>
      <c r="P84" s="635"/>
      <c r="Q84" s="635"/>
      <c r="R84" s="636"/>
    </row>
    <row r="85" spans="1:18" ht="15" customHeight="1">
      <c r="A85" s="635"/>
      <c r="B85" s="641" t="s">
        <v>316</v>
      </c>
      <c r="C85" s="641"/>
      <c r="D85" s="641"/>
      <c r="E85" s="635"/>
      <c r="F85" s="635"/>
      <c r="G85" s="635"/>
      <c r="H85" s="635"/>
      <c r="I85" s="635"/>
      <c r="J85" s="635"/>
      <c r="K85" s="635"/>
      <c r="L85" s="635"/>
      <c r="M85" s="635"/>
      <c r="N85" s="635"/>
      <c r="O85" s="635"/>
      <c r="P85" s="635"/>
      <c r="Q85" s="635"/>
      <c r="R85" s="636"/>
    </row>
    <row r="86" spans="1:18" ht="15.75" customHeight="1">
      <c r="A86" s="636"/>
      <c r="B86" s="636"/>
      <c r="C86" s="636"/>
      <c r="D86" s="636"/>
      <c r="E86" s="636"/>
      <c r="F86" s="636"/>
      <c r="G86" s="636"/>
      <c r="H86" s="636"/>
      <c r="I86" s="636"/>
      <c r="J86" s="636"/>
      <c r="K86" s="636"/>
      <c r="L86" s="636"/>
      <c r="M86" s="636"/>
      <c r="N86" s="636"/>
      <c r="O86" s="636"/>
      <c r="P86" s="636"/>
      <c r="Q86" s="636"/>
      <c r="R86" s="636"/>
    </row>
    <row r="87" spans="1:18" ht="15.75" customHeight="1">
      <c r="A87" s="636"/>
      <c r="B87" s="636"/>
      <c r="C87" s="636"/>
      <c r="D87" s="636"/>
      <c r="E87" s="636"/>
      <c r="F87" s="636"/>
      <c r="G87" s="636"/>
      <c r="H87" s="636"/>
      <c r="I87" s="636"/>
      <c r="J87" s="636"/>
      <c r="K87" s="636"/>
      <c r="L87" s="636"/>
      <c r="M87" s="636"/>
      <c r="N87" s="636"/>
      <c r="O87" s="636"/>
      <c r="P87" s="636"/>
      <c r="Q87" s="636"/>
      <c r="R87" s="636"/>
    </row>
    <row r="88" spans="1:18" ht="15.75" customHeight="1">
      <c r="A88" s="635"/>
      <c r="B88" s="684" t="s">
        <v>1472</v>
      </c>
      <c r="C88" s="685" t="s">
        <v>49</v>
      </c>
      <c r="D88" s="685" t="s">
        <v>288</v>
      </c>
      <c r="E88" s="685" t="s">
        <v>55</v>
      </c>
      <c r="F88" s="685" t="s">
        <v>71</v>
      </c>
      <c r="G88" s="750" t="s">
        <v>317</v>
      </c>
      <c r="H88" s="685" t="s">
        <v>283</v>
      </c>
      <c r="I88" s="685" t="s">
        <v>284</v>
      </c>
      <c r="J88" s="685" t="s">
        <v>285</v>
      </c>
      <c r="K88" s="685" t="s">
        <v>286</v>
      </c>
      <c r="L88" s="635"/>
      <c r="M88" s="635"/>
      <c r="N88" s="635"/>
      <c r="O88" s="635"/>
      <c r="P88" s="636"/>
      <c r="Q88" s="636"/>
      <c r="R88" s="636"/>
    </row>
    <row r="89" spans="1:18" ht="15" customHeight="1">
      <c r="A89" s="635"/>
      <c r="B89" s="427" t="s">
        <v>1473</v>
      </c>
      <c r="C89" s="751">
        <v>1</v>
      </c>
      <c r="D89" s="751">
        <v>0</v>
      </c>
      <c r="E89" s="751">
        <v>0</v>
      </c>
      <c r="F89" s="751">
        <v>0</v>
      </c>
      <c r="G89" s="727">
        <v>1</v>
      </c>
      <c r="H89" s="751">
        <v>1.1000000000000001</v>
      </c>
      <c r="I89" s="751">
        <v>1.1000000000000001</v>
      </c>
      <c r="J89" s="751">
        <v>1.1000000000000001</v>
      </c>
      <c r="K89" s="751">
        <v>1</v>
      </c>
      <c r="L89" s="635"/>
      <c r="M89" s="635"/>
      <c r="N89" s="635"/>
      <c r="O89" s="635"/>
      <c r="P89" s="636"/>
      <c r="Q89" s="636"/>
      <c r="R89" s="636"/>
    </row>
    <row r="90" spans="1:18" ht="15" customHeight="1">
      <c r="A90" s="635"/>
      <c r="B90" s="601" t="s">
        <v>297</v>
      </c>
      <c r="C90" s="731">
        <v>1</v>
      </c>
      <c r="D90" s="731">
        <v>1.1000000000000001</v>
      </c>
      <c r="E90" s="731">
        <v>1</v>
      </c>
      <c r="F90" s="731">
        <v>1.1000000000000001</v>
      </c>
      <c r="G90" s="730">
        <v>1</v>
      </c>
      <c r="H90" s="731">
        <v>1</v>
      </c>
      <c r="I90" s="731">
        <v>1</v>
      </c>
      <c r="J90" s="731">
        <v>1</v>
      </c>
      <c r="K90" s="731">
        <v>0.9</v>
      </c>
      <c r="L90" s="635"/>
      <c r="M90" s="635"/>
      <c r="N90" s="635"/>
      <c r="O90" s="635"/>
      <c r="P90" s="636"/>
      <c r="Q90" s="636"/>
      <c r="R90" s="636"/>
    </row>
    <row r="91" spans="1:18" ht="15" customHeight="1">
      <c r="A91" s="635"/>
      <c r="B91" s="656" t="s">
        <v>318</v>
      </c>
      <c r="C91" s="752">
        <v>1</v>
      </c>
      <c r="D91" s="752">
        <v>0.8</v>
      </c>
      <c r="E91" s="752">
        <v>1</v>
      </c>
      <c r="F91" s="752">
        <v>1</v>
      </c>
      <c r="G91" s="732">
        <v>0.9</v>
      </c>
      <c r="H91" s="752">
        <v>1</v>
      </c>
      <c r="I91" s="752">
        <v>1</v>
      </c>
      <c r="J91" s="752">
        <v>1</v>
      </c>
      <c r="K91" s="752">
        <v>1</v>
      </c>
      <c r="L91" s="635"/>
      <c r="M91" s="635"/>
      <c r="N91" s="635"/>
      <c r="O91" s="635"/>
      <c r="P91" s="636"/>
      <c r="Q91" s="636"/>
      <c r="R91" s="636"/>
    </row>
    <row r="92" spans="1:18" ht="8.15" customHeight="1">
      <c r="A92" s="635"/>
      <c r="B92" s="670"/>
      <c r="C92" s="670"/>
      <c r="D92" s="670"/>
      <c r="E92" s="670"/>
      <c r="F92" s="670"/>
      <c r="G92" s="670"/>
      <c r="H92" s="670"/>
      <c r="I92" s="670"/>
      <c r="J92" s="670"/>
      <c r="K92" s="670"/>
      <c r="L92" s="635"/>
      <c r="M92" s="635"/>
      <c r="N92" s="635"/>
      <c r="O92" s="635"/>
      <c r="P92" s="635"/>
      <c r="Q92" s="635"/>
      <c r="R92" s="636"/>
    </row>
    <row r="93" spans="1:18" ht="24.25" customHeight="1">
      <c r="A93" s="635"/>
      <c r="B93" s="832" t="s">
        <v>319</v>
      </c>
      <c r="C93" s="832"/>
      <c r="D93" s="832"/>
      <c r="E93" s="832"/>
      <c r="F93" s="832"/>
      <c r="G93" s="832"/>
      <c r="H93" s="832"/>
      <c r="I93" s="635"/>
      <c r="J93" s="635"/>
      <c r="K93" s="635"/>
      <c r="L93" s="635"/>
      <c r="M93" s="635"/>
      <c r="N93" s="635"/>
      <c r="O93" s="635"/>
      <c r="P93" s="635"/>
      <c r="Q93" s="635"/>
      <c r="R93" s="636"/>
    </row>
    <row r="94" spans="1:18" ht="15" customHeight="1">
      <c r="A94" s="636"/>
      <c r="B94" s="636"/>
      <c r="C94" s="636"/>
      <c r="D94" s="636"/>
      <c r="E94" s="636"/>
      <c r="F94" s="636"/>
      <c r="G94" s="636"/>
      <c r="H94" s="636"/>
      <c r="I94" s="636"/>
      <c r="J94" s="636"/>
      <c r="K94" s="636"/>
      <c r="L94" s="636"/>
      <c r="M94" s="636"/>
      <c r="N94" s="636"/>
      <c r="O94" s="636"/>
      <c r="P94" s="636"/>
      <c r="Q94" s="636"/>
      <c r="R94" s="636"/>
    </row>
    <row r="95" spans="1:18" ht="15" customHeight="1">
      <c r="A95" s="635"/>
      <c r="B95" s="635"/>
      <c r="C95" s="635"/>
      <c r="D95" s="635"/>
      <c r="E95" s="635"/>
      <c r="F95" s="635"/>
      <c r="G95" s="635"/>
      <c r="H95" s="635"/>
      <c r="I95" s="635"/>
      <c r="J95" s="635"/>
      <c r="K95" s="635"/>
      <c r="L95" s="635"/>
      <c r="M95" s="635"/>
      <c r="N95" s="635"/>
      <c r="O95" s="635"/>
      <c r="P95" s="635"/>
      <c r="Q95" s="635"/>
      <c r="R95" s="636"/>
    </row>
    <row r="96" spans="1:18" ht="15" customHeight="1">
      <c r="A96" s="635"/>
      <c r="B96" s="684" t="s">
        <v>1474</v>
      </c>
      <c r="C96" s="685" t="s">
        <v>1475</v>
      </c>
      <c r="D96" s="685" t="s">
        <v>119</v>
      </c>
      <c r="E96" s="685" t="s">
        <v>120</v>
      </c>
      <c r="F96" s="635"/>
      <c r="G96" s="635"/>
      <c r="H96" s="635"/>
      <c r="I96" s="635"/>
      <c r="J96" s="635"/>
      <c r="K96" s="635"/>
      <c r="L96" s="635"/>
      <c r="M96" s="635"/>
      <c r="N96" s="635"/>
      <c r="O96" s="635"/>
      <c r="P96" s="635"/>
      <c r="Q96" s="635"/>
      <c r="R96" s="636"/>
    </row>
    <row r="97" spans="1:18" ht="15" customHeight="1">
      <c r="A97" s="635"/>
      <c r="B97" s="753" t="s">
        <v>320</v>
      </c>
      <c r="C97" s="754">
        <v>11.3</v>
      </c>
      <c r="D97" s="755">
        <v>1.9</v>
      </c>
      <c r="E97" s="755">
        <v>8.6999999999999993</v>
      </c>
      <c r="F97" s="635"/>
      <c r="G97" s="635"/>
      <c r="H97" s="635"/>
      <c r="I97" s="635"/>
      <c r="J97" s="635"/>
      <c r="K97" s="635"/>
      <c r="L97" s="635"/>
      <c r="M97" s="635"/>
      <c r="N97" s="635"/>
      <c r="O97" s="635"/>
      <c r="P97" s="635"/>
      <c r="Q97" s="635"/>
      <c r="R97" s="636"/>
    </row>
    <row r="98" spans="1:18" ht="8.15" customHeight="1">
      <c r="A98" s="635"/>
      <c r="B98" s="670"/>
      <c r="C98" s="670"/>
      <c r="D98" s="670"/>
      <c r="E98" s="670"/>
      <c r="F98" s="635"/>
      <c r="G98" s="635"/>
      <c r="H98" s="635"/>
      <c r="I98" s="635"/>
      <c r="J98" s="635"/>
      <c r="K98" s="635"/>
      <c r="L98" s="635"/>
      <c r="M98" s="635"/>
      <c r="N98" s="635"/>
      <c r="O98" s="635"/>
      <c r="P98" s="635"/>
      <c r="Q98" s="635"/>
      <c r="R98" s="636"/>
    </row>
    <row r="99" spans="1:18" ht="95.9" customHeight="1">
      <c r="A99" s="635"/>
      <c r="B99" s="832" t="s">
        <v>321</v>
      </c>
      <c r="C99" s="832"/>
      <c r="D99" s="832"/>
      <c r="E99" s="832"/>
      <c r="F99" s="635"/>
      <c r="G99" s="635"/>
      <c r="H99" s="635"/>
      <c r="I99" s="635"/>
      <c r="J99" s="635"/>
      <c r="K99" s="635"/>
      <c r="L99" s="635"/>
      <c r="M99" s="635"/>
      <c r="N99" s="635"/>
      <c r="O99" s="635"/>
      <c r="P99" s="635"/>
      <c r="Q99" s="635"/>
      <c r="R99" s="636"/>
    </row>
    <row r="100" spans="1:18" ht="15" customHeight="1">
      <c r="A100" s="635"/>
      <c r="B100" s="635"/>
      <c r="C100" s="635"/>
      <c r="D100" s="635"/>
      <c r="E100" s="635"/>
      <c r="F100" s="635"/>
      <c r="G100" s="635"/>
      <c r="H100" s="635"/>
      <c r="I100" s="635"/>
      <c r="J100" s="635"/>
      <c r="K100" s="635"/>
      <c r="L100" s="635"/>
      <c r="M100" s="635"/>
      <c r="N100" s="635"/>
      <c r="O100" s="635"/>
      <c r="P100" s="635"/>
      <c r="Q100" s="635"/>
      <c r="R100" s="636"/>
    </row>
    <row r="101" spans="1:18" ht="29.15" customHeight="1">
      <c r="A101" s="635"/>
      <c r="B101" s="684" t="s">
        <v>322</v>
      </c>
      <c r="C101" s="685" t="s">
        <v>118</v>
      </c>
      <c r="D101" s="685" t="s">
        <v>119</v>
      </c>
      <c r="E101" s="685" t="s">
        <v>120</v>
      </c>
      <c r="F101" s="685" t="s">
        <v>121</v>
      </c>
      <c r="G101" s="635"/>
      <c r="H101" s="635"/>
      <c r="I101" s="635"/>
      <c r="J101" s="635"/>
      <c r="K101" s="635"/>
      <c r="L101" s="635"/>
      <c r="M101" s="635"/>
      <c r="N101" s="635"/>
      <c r="O101" s="635"/>
      <c r="P101" s="635"/>
      <c r="Q101" s="635"/>
      <c r="R101" s="636"/>
    </row>
    <row r="102" spans="1:18" ht="15" customHeight="1">
      <c r="A102" s="635"/>
      <c r="B102" s="427" t="s">
        <v>1476</v>
      </c>
      <c r="C102" s="756" t="s">
        <v>1421</v>
      </c>
      <c r="D102" s="757" t="s">
        <v>323</v>
      </c>
      <c r="E102" s="757" t="s">
        <v>324</v>
      </c>
      <c r="F102" s="757" t="s">
        <v>325</v>
      </c>
      <c r="G102" s="635"/>
      <c r="H102" s="635"/>
      <c r="I102" s="635"/>
      <c r="J102" s="635"/>
      <c r="K102" s="635"/>
      <c r="L102" s="635"/>
      <c r="M102" s="635"/>
      <c r="N102" s="635"/>
      <c r="O102" s="635"/>
      <c r="P102" s="635"/>
      <c r="Q102" s="635"/>
      <c r="R102" s="636"/>
    </row>
    <row r="103" spans="1:18" ht="15" customHeight="1">
      <c r="A103" s="635"/>
      <c r="B103" s="656" t="s">
        <v>1477</v>
      </c>
      <c r="C103" s="758">
        <v>1.7</v>
      </c>
      <c r="D103" s="759">
        <v>0.8</v>
      </c>
      <c r="E103" s="759">
        <v>0.9</v>
      </c>
      <c r="F103" s="739">
        <v>0</v>
      </c>
      <c r="G103" s="635"/>
      <c r="H103" s="635"/>
      <c r="I103" s="635"/>
      <c r="J103" s="635"/>
      <c r="K103" s="635"/>
      <c r="L103" s="635"/>
      <c r="M103" s="635"/>
      <c r="N103" s="635"/>
      <c r="O103" s="635"/>
      <c r="P103" s="635"/>
      <c r="Q103" s="635"/>
      <c r="R103" s="636"/>
    </row>
    <row r="104" spans="1:18" ht="8.15" customHeight="1">
      <c r="A104" s="635"/>
      <c r="B104" s="670"/>
      <c r="C104" s="670"/>
      <c r="D104" s="670"/>
      <c r="E104" s="670"/>
      <c r="F104" s="670"/>
      <c r="G104" s="635"/>
      <c r="H104" s="635"/>
      <c r="I104" s="635"/>
      <c r="J104" s="635"/>
      <c r="K104" s="635"/>
      <c r="L104" s="635"/>
      <c r="M104" s="635"/>
      <c r="N104" s="635"/>
      <c r="O104" s="635"/>
      <c r="P104" s="635"/>
      <c r="Q104" s="635"/>
      <c r="R104" s="636"/>
    </row>
    <row r="105" spans="1:18" ht="75.75" customHeight="1">
      <c r="A105" s="635"/>
      <c r="B105" s="832" t="s">
        <v>1478</v>
      </c>
      <c r="C105" s="832"/>
      <c r="D105" s="832"/>
      <c r="E105" s="832"/>
      <c r="F105" s="832"/>
      <c r="G105" s="760"/>
      <c r="H105" s="760"/>
      <c r="I105" s="635"/>
      <c r="J105" s="635"/>
      <c r="K105" s="635"/>
      <c r="L105" s="635"/>
      <c r="M105" s="635"/>
      <c r="N105" s="635"/>
      <c r="O105" s="635"/>
      <c r="P105" s="635"/>
      <c r="Q105" s="635"/>
      <c r="R105" s="636"/>
    </row>
    <row r="106" spans="1:18" ht="15" customHeight="1">
      <c r="A106" s="636"/>
      <c r="B106" s="636"/>
      <c r="C106" s="636"/>
      <c r="D106" s="636"/>
      <c r="E106" s="636"/>
      <c r="F106" s="636"/>
      <c r="G106" s="636"/>
      <c r="H106" s="636"/>
      <c r="I106" s="636"/>
      <c r="J106" s="636"/>
      <c r="K106" s="636"/>
      <c r="L106" s="636"/>
      <c r="M106" s="636"/>
      <c r="N106" s="636"/>
      <c r="O106" s="636"/>
      <c r="P106" s="636"/>
      <c r="Q106" s="636"/>
      <c r="R106" s="636"/>
    </row>
    <row r="107" spans="1:18" ht="15" customHeight="1">
      <c r="A107" s="635"/>
      <c r="B107" s="635"/>
      <c r="C107" s="635"/>
      <c r="D107" s="635"/>
      <c r="E107" s="635"/>
      <c r="F107" s="635"/>
      <c r="G107" s="635"/>
      <c r="H107" s="635"/>
      <c r="I107" s="635"/>
      <c r="J107" s="635"/>
      <c r="K107" s="635"/>
      <c r="L107" s="635"/>
      <c r="M107" s="635"/>
      <c r="N107" s="635"/>
      <c r="O107" s="635"/>
      <c r="P107" s="635"/>
      <c r="Q107" s="635"/>
      <c r="R107" s="636"/>
    </row>
    <row r="108" spans="1:18" ht="15" customHeight="1">
      <c r="A108" s="635"/>
      <c r="B108" s="683"/>
      <c r="C108" s="833" t="s">
        <v>118</v>
      </c>
      <c r="D108" s="839"/>
      <c r="E108" s="833" t="s">
        <v>119</v>
      </c>
      <c r="F108" s="836"/>
      <c r="G108" s="835" t="s">
        <v>120</v>
      </c>
      <c r="H108" s="833"/>
      <c r="I108" s="635"/>
      <c r="J108" s="635"/>
      <c r="K108" s="635"/>
      <c r="L108" s="635"/>
      <c r="M108" s="635"/>
      <c r="N108" s="635"/>
      <c r="O108" s="635"/>
      <c r="P108" s="635"/>
      <c r="Q108" s="635"/>
      <c r="R108" s="636"/>
    </row>
    <row r="109" spans="1:18" ht="15.75" customHeight="1">
      <c r="A109" s="635"/>
      <c r="B109" s="684" t="s">
        <v>1479</v>
      </c>
      <c r="C109" s="685" t="s">
        <v>265</v>
      </c>
      <c r="D109" s="761" t="s">
        <v>264</v>
      </c>
      <c r="E109" s="685" t="s">
        <v>265</v>
      </c>
      <c r="F109" s="686" t="s">
        <v>264</v>
      </c>
      <c r="G109" s="687" t="s">
        <v>265</v>
      </c>
      <c r="H109" s="685" t="s">
        <v>264</v>
      </c>
      <c r="I109" s="635"/>
      <c r="J109" s="635"/>
      <c r="K109" s="635"/>
      <c r="L109" s="635"/>
      <c r="M109" s="635"/>
      <c r="N109" s="635"/>
      <c r="O109" s="635"/>
      <c r="P109" s="635"/>
      <c r="Q109" s="635"/>
      <c r="R109" s="636"/>
    </row>
    <row r="110" spans="1:18" ht="15" customHeight="1">
      <c r="A110" s="635"/>
      <c r="B110" s="427" t="s">
        <v>1480</v>
      </c>
      <c r="C110" s="756" t="s">
        <v>326</v>
      </c>
      <c r="D110" s="762" t="s">
        <v>327</v>
      </c>
      <c r="E110" s="757" t="s">
        <v>327</v>
      </c>
      <c r="F110" s="763" t="s">
        <v>326</v>
      </c>
      <c r="G110" s="764" t="s">
        <v>326</v>
      </c>
      <c r="H110" s="757" t="s">
        <v>326</v>
      </c>
      <c r="I110" s="635"/>
      <c r="J110" s="635"/>
      <c r="K110" s="635"/>
      <c r="L110" s="635"/>
      <c r="M110" s="635"/>
      <c r="N110" s="635"/>
      <c r="O110" s="635"/>
      <c r="P110" s="635"/>
      <c r="Q110" s="635"/>
      <c r="R110" s="636"/>
    </row>
    <row r="111" spans="1:18" ht="15" customHeight="1">
      <c r="A111" s="635"/>
      <c r="B111" s="601" t="s">
        <v>1481</v>
      </c>
      <c r="C111" s="765" t="s">
        <v>328</v>
      </c>
      <c r="D111" s="766" t="s">
        <v>329</v>
      </c>
      <c r="E111" s="579" t="s">
        <v>330</v>
      </c>
      <c r="F111" s="767" t="s">
        <v>331</v>
      </c>
      <c r="G111" s="768" t="s">
        <v>332</v>
      </c>
      <c r="H111" s="579" t="s">
        <v>333</v>
      </c>
      <c r="I111" s="635"/>
      <c r="J111" s="635"/>
      <c r="K111" s="635"/>
      <c r="L111" s="635"/>
      <c r="M111" s="635"/>
      <c r="N111" s="635"/>
      <c r="O111" s="635"/>
      <c r="P111" s="635"/>
      <c r="Q111" s="635"/>
      <c r="R111" s="636"/>
    </row>
    <row r="112" spans="1:18" ht="15" customHeight="1">
      <c r="A112" s="635"/>
      <c r="B112" s="656" t="s">
        <v>1482</v>
      </c>
      <c r="C112" s="769" t="s">
        <v>334</v>
      </c>
      <c r="D112" s="770" t="s">
        <v>334</v>
      </c>
      <c r="E112" s="771" t="s">
        <v>335</v>
      </c>
      <c r="F112" s="772" t="s">
        <v>336</v>
      </c>
      <c r="G112" s="773" t="s">
        <v>337</v>
      </c>
      <c r="H112" s="771" t="s">
        <v>338</v>
      </c>
      <c r="I112" s="635"/>
      <c r="J112" s="635"/>
      <c r="K112" s="635"/>
      <c r="L112" s="635"/>
      <c r="M112" s="635"/>
      <c r="N112" s="635"/>
      <c r="O112" s="635"/>
      <c r="P112" s="635"/>
      <c r="Q112" s="635"/>
      <c r="R112" s="636"/>
    </row>
    <row r="113" spans="1:18" ht="8.15" customHeight="1">
      <c r="A113" s="635"/>
      <c r="B113" s="670"/>
      <c r="C113" s="670"/>
      <c r="D113" s="670"/>
      <c r="E113" s="670"/>
      <c r="F113" s="670"/>
      <c r="G113" s="670"/>
      <c r="H113" s="670"/>
      <c r="I113" s="635"/>
      <c r="J113" s="635"/>
      <c r="K113" s="635"/>
      <c r="L113" s="635"/>
      <c r="M113" s="635"/>
      <c r="N113" s="635"/>
      <c r="O113" s="635"/>
      <c r="P113" s="635"/>
      <c r="Q113" s="635"/>
      <c r="R113" s="636"/>
    </row>
    <row r="114" spans="1:18" ht="57.65" customHeight="1">
      <c r="A114" s="635"/>
      <c r="B114" s="832" t="s">
        <v>339</v>
      </c>
      <c r="C114" s="832"/>
      <c r="D114" s="832"/>
      <c r="E114" s="832"/>
      <c r="F114" s="832"/>
      <c r="G114" s="832"/>
      <c r="H114" s="832"/>
      <c r="I114" s="635"/>
      <c r="J114" s="635"/>
      <c r="K114" s="635"/>
      <c r="L114" s="635"/>
      <c r="M114" s="635"/>
      <c r="N114" s="635"/>
      <c r="O114" s="635"/>
      <c r="P114" s="635"/>
      <c r="Q114" s="635"/>
      <c r="R114" s="636"/>
    </row>
    <row r="115" spans="1:18" ht="15" customHeight="1">
      <c r="A115" s="635"/>
      <c r="B115" s="635"/>
      <c r="C115" s="635"/>
      <c r="D115" s="635"/>
      <c r="E115" s="635"/>
      <c r="F115" s="635"/>
      <c r="G115" s="635"/>
      <c r="H115" s="635"/>
      <c r="I115" s="635"/>
      <c r="J115" s="635"/>
      <c r="K115" s="635"/>
      <c r="L115" s="635"/>
      <c r="M115" s="635"/>
      <c r="N115" s="635"/>
      <c r="O115" s="635"/>
      <c r="P115" s="635"/>
      <c r="Q115" s="635"/>
      <c r="R115" s="636"/>
    </row>
    <row r="116" spans="1:18" ht="15" customHeight="1">
      <c r="A116" s="635"/>
      <c r="B116" s="635"/>
      <c r="C116" s="635"/>
      <c r="D116" s="635"/>
      <c r="E116" s="635"/>
      <c r="F116" s="635"/>
      <c r="G116" s="635"/>
      <c r="H116" s="635"/>
      <c r="I116" s="635"/>
      <c r="J116" s="635"/>
      <c r="K116" s="635"/>
      <c r="L116" s="635"/>
      <c r="M116" s="635"/>
      <c r="N116" s="635"/>
      <c r="O116" s="635"/>
      <c r="P116" s="635"/>
      <c r="Q116" s="635"/>
      <c r="R116" s="636"/>
    </row>
    <row r="117" spans="1:18" ht="15" customHeight="1">
      <c r="A117" s="635"/>
      <c r="B117" s="683"/>
      <c r="C117" s="683"/>
      <c r="D117" s="833" t="s">
        <v>118</v>
      </c>
      <c r="E117" s="833"/>
      <c r="F117" s="833" t="s">
        <v>119</v>
      </c>
      <c r="G117" s="833"/>
      <c r="H117" s="635"/>
      <c r="I117" s="635"/>
      <c r="J117" s="635"/>
      <c r="K117" s="635"/>
      <c r="L117" s="635"/>
      <c r="M117" s="635"/>
      <c r="N117" s="635"/>
      <c r="O117" s="635"/>
      <c r="P117" s="635"/>
      <c r="Q117" s="635"/>
      <c r="R117" s="636"/>
    </row>
    <row r="118" spans="1:18" ht="15.75" customHeight="1">
      <c r="A118" s="635"/>
      <c r="B118" s="684" t="s">
        <v>1483</v>
      </c>
      <c r="C118" s="684" t="s">
        <v>340</v>
      </c>
      <c r="D118" s="685" t="s">
        <v>265</v>
      </c>
      <c r="E118" s="685" t="s">
        <v>264</v>
      </c>
      <c r="F118" s="685" t="s">
        <v>265</v>
      </c>
      <c r="G118" s="685" t="s">
        <v>264</v>
      </c>
      <c r="H118" s="635"/>
      <c r="I118" s="635"/>
      <c r="J118" s="635"/>
      <c r="K118" s="635"/>
      <c r="L118" s="635"/>
      <c r="M118" s="635"/>
      <c r="N118" s="635"/>
      <c r="O118" s="635"/>
      <c r="P118" s="635"/>
      <c r="Q118" s="635"/>
      <c r="R118" s="636"/>
    </row>
    <row r="119" spans="1:18" ht="15" customHeight="1">
      <c r="A119" s="635"/>
      <c r="B119" s="840" t="s">
        <v>341</v>
      </c>
      <c r="C119" s="427" t="s">
        <v>342</v>
      </c>
      <c r="D119" s="756" t="s">
        <v>334</v>
      </c>
      <c r="E119" s="756" t="s">
        <v>343</v>
      </c>
      <c r="F119" s="757" t="s">
        <v>334</v>
      </c>
      <c r="G119" s="757" t="s">
        <v>343</v>
      </c>
      <c r="H119" s="635"/>
      <c r="I119" s="635"/>
      <c r="J119" s="635"/>
      <c r="K119" s="635"/>
      <c r="L119" s="635"/>
      <c r="M119" s="635"/>
      <c r="N119" s="635"/>
      <c r="O119" s="635"/>
      <c r="P119" s="635"/>
      <c r="Q119" s="635"/>
      <c r="R119" s="636"/>
    </row>
    <row r="120" spans="1:18" ht="15" customHeight="1">
      <c r="A120" s="635"/>
      <c r="B120" s="780"/>
      <c r="C120" s="601" t="s">
        <v>344</v>
      </c>
      <c r="D120" s="765" t="s">
        <v>135</v>
      </c>
      <c r="E120" s="765" t="s">
        <v>345</v>
      </c>
      <c r="F120" s="579" t="s">
        <v>346</v>
      </c>
      <c r="G120" s="774">
        <v>0</v>
      </c>
      <c r="H120" s="635"/>
      <c r="I120" s="635"/>
      <c r="J120" s="635"/>
      <c r="K120" s="635"/>
      <c r="L120" s="635"/>
      <c r="M120" s="635"/>
      <c r="N120" s="635"/>
      <c r="O120" s="635"/>
      <c r="P120" s="635"/>
      <c r="Q120" s="635"/>
      <c r="R120" s="636"/>
    </row>
    <row r="121" spans="1:18" ht="15" customHeight="1">
      <c r="A121" s="635"/>
      <c r="B121" s="841"/>
      <c r="C121" s="601" t="s">
        <v>347</v>
      </c>
      <c r="D121" s="765" t="s">
        <v>135</v>
      </c>
      <c r="E121" s="765" t="s">
        <v>135</v>
      </c>
      <c r="F121" s="579" t="s">
        <v>348</v>
      </c>
      <c r="G121" s="579" t="s">
        <v>349</v>
      </c>
      <c r="H121" s="635"/>
      <c r="I121" s="635"/>
      <c r="J121" s="635"/>
      <c r="K121" s="635"/>
      <c r="L121" s="635"/>
      <c r="M121" s="635"/>
      <c r="N121" s="635"/>
      <c r="O121" s="635"/>
      <c r="P121" s="635"/>
      <c r="Q121" s="635"/>
      <c r="R121" s="636"/>
    </row>
    <row r="122" spans="1:18" ht="15" customHeight="1">
      <c r="A122" s="635"/>
      <c r="B122" s="843" t="s">
        <v>1484</v>
      </c>
      <c r="C122" s="601" t="s">
        <v>350</v>
      </c>
      <c r="D122" s="765" t="s">
        <v>336</v>
      </c>
      <c r="E122" s="765" t="s">
        <v>351</v>
      </c>
      <c r="F122" s="579" t="s">
        <v>351</v>
      </c>
      <c r="G122" s="579" t="s">
        <v>352</v>
      </c>
      <c r="H122" s="635"/>
      <c r="I122" s="635"/>
      <c r="J122" s="635"/>
      <c r="K122" s="635"/>
      <c r="L122" s="635"/>
      <c r="M122" s="635"/>
      <c r="N122" s="635"/>
      <c r="O122" s="635"/>
      <c r="P122" s="635"/>
      <c r="Q122" s="635"/>
      <c r="R122" s="636"/>
    </row>
    <row r="123" spans="1:18" ht="15" customHeight="1">
      <c r="A123" s="635"/>
      <c r="B123" s="780"/>
      <c r="C123" s="601" t="s">
        <v>353</v>
      </c>
      <c r="D123" s="765" t="s">
        <v>354</v>
      </c>
      <c r="E123" s="765" t="s">
        <v>354</v>
      </c>
      <c r="F123" s="579" t="s">
        <v>355</v>
      </c>
      <c r="G123" s="579" t="s">
        <v>355</v>
      </c>
      <c r="H123" s="635"/>
      <c r="I123" s="635"/>
      <c r="J123" s="635"/>
      <c r="K123" s="635"/>
      <c r="L123" s="635"/>
      <c r="M123" s="635"/>
      <c r="N123" s="635"/>
      <c r="O123" s="635"/>
      <c r="P123" s="635"/>
      <c r="Q123" s="635"/>
      <c r="R123" s="636"/>
    </row>
    <row r="124" spans="1:18" ht="15" customHeight="1">
      <c r="A124" s="635"/>
      <c r="B124" s="841"/>
      <c r="C124" s="601" t="s">
        <v>356</v>
      </c>
      <c r="D124" s="765" t="s">
        <v>135</v>
      </c>
      <c r="E124" s="765" t="s">
        <v>135</v>
      </c>
      <c r="F124" s="579" t="s">
        <v>351</v>
      </c>
      <c r="G124" s="579" t="s">
        <v>351</v>
      </c>
      <c r="H124" s="635"/>
      <c r="I124" s="635"/>
      <c r="J124" s="635"/>
      <c r="K124" s="635"/>
      <c r="L124" s="635"/>
      <c r="M124" s="635"/>
      <c r="N124" s="635"/>
      <c r="O124" s="635"/>
      <c r="P124" s="635"/>
      <c r="Q124" s="635"/>
      <c r="R124" s="636"/>
    </row>
    <row r="125" spans="1:18" ht="15" customHeight="1">
      <c r="A125" s="635"/>
      <c r="B125" s="843" t="s">
        <v>357</v>
      </c>
      <c r="C125" s="601" t="s">
        <v>358</v>
      </c>
      <c r="D125" s="765" t="s">
        <v>326</v>
      </c>
      <c r="E125" s="765" t="s">
        <v>326</v>
      </c>
      <c r="F125" s="774">
        <v>0</v>
      </c>
      <c r="G125" s="579" t="s">
        <v>352</v>
      </c>
      <c r="H125" s="635"/>
      <c r="I125" s="635"/>
      <c r="J125" s="635"/>
      <c r="K125" s="635"/>
      <c r="L125" s="635"/>
      <c r="M125" s="635"/>
      <c r="N125" s="635"/>
      <c r="O125" s="635"/>
      <c r="P125" s="635"/>
      <c r="Q125" s="635"/>
      <c r="R125" s="636"/>
    </row>
    <row r="126" spans="1:18" ht="15" customHeight="1">
      <c r="A126" s="635"/>
      <c r="B126" s="844"/>
      <c r="C126" s="656" t="s">
        <v>359</v>
      </c>
      <c r="D126" s="769" t="s">
        <v>326</v>
      </c>
      <c r="E126" s="769" t="s">
        <v>326</v>
      </c>
      <c r="F126" s="771" t="s">
        <v>360</v>
      </c>
      <c r="G126" s="771" t="s">
        <v>361</v>
      </c>
      <c r="H126" s="635"/>
      <c r="I126" s="635"/>
      <c r="J126" s="635"/>
      <c r="K126" s="635"/>
      <c r="L126" s="635"/>
      <c r="M126" s="635"/>
      <c r="N126" s="635"/>
      <c r="O126" s="635"/>
      <c r="P126" s="635"/>
      <c r="Q126" s="635"/>
      <c r="R126" s="636"/>
    </row>
    <row r="127" spans="1:18" ht="8.15" customHeight="1">
      <c r="A127" s="635"/>
      <c r="B127" s="670"/>
      <c r="C127" s="670"/>
      <c r="D127" s="670"/>
      <c r="E127" s="670"/>
      <c r="F127" s="670"/>
      <c r="G127" s="670"/>
      <c r="H127" s="635"/>
      <c r="I127" s="635"/>
      <c r="J127" s="635"/>
      <c r="K127" s="635"/>
      <c r="L127" s="635"/>
      <c r="M127" s="635"/>
      <c r="N127" s="635"/>
      <c r="O127" s="635"/>
      <c r="P127" s="635"/>
      <c r="Q127" s="635"/>
      <c r="R127" s="636"/>
    </row>
    <row r="128" spans="1:18" ht="99.75" customHeight="1">
      <c r="A128" s="636"/>
      <c r="B128" s="832" t="s">
        <v>362</v>
      </c>
      <c r="C128" s="842"/>
      <c r="D128" s="842"/>
      <c r="E128" s="842"/>
      <c r="F128" s="842"/>
      <c r="G128" s="842"/>
      <c r="H128" s="636"/>
      <c r="I128" s="636"/>
      <c r="J128" s="636"/>
      <c r="K128" s="636"/>
      <c r="L128" s="636"/>
      <c r="M128" s="636"/>
      <c r="N128" s="636"/>
      <c r="O128" s="636"/>
      <c r="P128" s="636"/>
      <c r="Q128" s="636"/>
      <c r="R128" s="636"/>
    </row>
    <row r="129" spans="1:18" ht="15" customHeight="1">
      <c r="A129" s="636"/>
      <c r="B129" s="636"/>
      <c r="C129" s="636"/>
      <c r="D129" s="636"/>
      <c r="E129" s="636"/>
      <c r="F129" s="636"/>
      <c r="G129" s="636"/>
      <c r="H129" s="636"/>
      <c r="I129" s="636"/>
      <c r="J129" s="636"/>
      <c r="K129" s="636"/>
      <c r="L129" s="636"/>
      <c r="M129" s="636"/>
      <c r="N129" s="636"/>
      <c r="O129" s="636"/>
      <c r="P129" s="636"/>
      <c r="Q129" s="636"/>
      <c r="R129" s="636"/>
    </row>
  </sheetData>
  <sheetProtection algorithmName="SHA-512" hashValue="plFI+TZQwF0gvHDHXKPdK+XKkxPA7ZH2spI0gemYK2YQ++8/ZyJlotCYS/GGzynwhyqnaSStdhIxFD0k2oENQg==" saltValue="73ZwWTUJQhtV+gY9xLb2/A==" spinCount="100000" sheet="1" objects="1" scenarios="1"/>
  <mergeCells count="36">
    <mergeCell ref="B119:B121"/>
    <mergeCell ref="B128:G128"/>
    <mergeCell ref="D117:E117"/>
    <mergeCell ref="F117:G117"/>
    <mergeCell ref="B122:B124"/>
    <mergeCell ref="B125:B126"/>
    <mergeCell ref="B105:F105"/>
    <mergeCell ref="C108:D108"/>
    <mergeCell ref="B114:H114"/>
    <mergeCell ref="E108:F108"/>
    <mergeCell ref="G108:H108"/>
    <mergeCell ref="F75:H75"/>
    <mergeCell ref="B83:H83"/>
    <mergeCell ref="B93:H93"/>
    <mergeCell ref="B99:E99"/>
    <mergeCell ref="B55:K55"/>
    <mergeCell ref="I60:K60"/>
    <mergeCell ref="E60:H60"/>
    <mergeCell ref="B68:K68"/>
    <mergeCell ref="J41:J42"/>
    <mergeCell ref="H41:I41"/>
    <mergeCell ref="E41:G41"/>
    <mergeCell ref="B38:K38"/>
    <mergeCell ref="C41:D41"/>
    <mergeCell ref="B21:H21"/>
    <mergeCell ref="F24:H24"/>
    <mergeCell ref="C24:E24"/>
    <mergeCell ref="L24:N24"/>
    <mergeCell ref="I24:K24"/>
    <mergeCell ref="B5:G5"/>
    <mergeCell ref="B7:H7"/>
    <mergeCell ref="I12:K12"/>
    <mergeCell ref="O12:Q12"/>
    <mergeCell ref="L12:N12"/>
    <mergeCell ref="F12:H12"/>
    <mergeCell ref="C12:E12"/>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C99"/>
  </sheetPr>
  <dimension ref="A1:S128"/>
  <sheetViews>
    <sheetView showRuler="0" workbookViewId="0"/>
  </sheetViews>
  <sheetFormatPr defaultColWidth="0" defaultRowHeight="12.5" zeroHeight="1"/>
  <cols>
    <col min="1" max="1" width="4.7265625" style="28" customWidth="1"/>
    <col min="2" max="2" width="48.1796875" style="28" customWidth="1"/>
    <col min="3" max="19" width="13.7265625" style="28" customWidth="1"/>
    <col min="20" max="16384" width="13.7265625" style="28" hidden="1"/>
  </cols>
  <sheetData>
    <row r="1" spans="1:19" ht="15" customHeight="1">
      <c r="A1" s="31"/>
      <c r="B1" s="31"/>
      <c r="C1" s="31"/>
      <c r="D1" s="31"/>
      <c r="E1" s="31"/>
      <c r="F1" s="31"/>
      <c r="G1" s="31"/>
      <c r="H1" s="31"/>
      <c r="I1" s="31"/>
      <c r="J1" s="31"/>
      <c r="K1" s="31"/>
      <c r="L1" s="31"/>
      <c r="M1" s="31"/>
      <c r="N1" s="31"/>
      <c r="O1" s="31"/>
      <c r="P1" s="31"/>
      <c r="Q1" s="31"/>
      <c r="R1" s="31"/>
      <c r="S1" s="31"/>
    </row>
    <row r="2" spans="1:19" ht="74.150000000000006" customHeight="1">
      <c r="A2" s="31"/>
      <c r="B2" s="31"/>
      <c r="C2" s="31"/>
      <c r="D2" s="31"/>
      <c r="E2" s="31"/>
      <c r="F2" s="31"/>
      <c r="G2" s="31"/>
      <c r="H2" s="31"/>
      <c r="I2" s="31"/>
      <c r="J2" s="31"/>
      <c r="K2" s="31"/>
      <c r="L2" s="31"/>
      <c r="M2" s="31"/>
      <c r="N2" s="31"/>
      <c r="O2" s="31"/>
      <c r="P2" s="31"/>
      <c r="Q2" s="151"/>
      <c r="R2" s="41" t="s">
        <v>1</v>
      </c>
      <c r="S2" s="31"/>
    </row>
    <row r="3" spans="1:19" ht="15" customHeight="1">
      <c r="A3" s="31"/>
      <c r="B3" s="31"/>
      <c r="C3" s="31"/>
      <c r="D3" s="31"/>
      <c r="E3" s="31"/>
      <c r="F3" s="31"/>
      <c r="G3" s="31"/>
      <c r="H3" s="31"/>
      <c r="I3" s="31"/>
      <c r="J3" s="31"/>
      <c r="K3" s="31"/>
      <c r="L3" s="31"/>
      <c r="M3" s="31"/>
      <c r="N3" s="31"/>
      <c r="O3" s="31"/>
      <c r="P3" s="31"/>
      <c r="Q3" s="31"/>
      <c r="R3" s="31"/>
      <c r="S3" s="31"/>
    </row>
    <row r="4" spans="1:19" ht="15" customHeight="1">
      <c r="A4" s="31"/>
      <c r="B4" s="31"/>
      <c r="C4" s="31"/>
      <c r="D4" s="31"/>
      <c r="E4" s="31"/>
      <c r="F4" s="31"/>
      <c r="G4" s="31"/>
      <c r="H4" s="31"/>
      <c r="I4" s="31"/>
      <c r="J4" s="31"/>
      <c r="K4" s="31"/>
      <c r="L4" s="31"/>
      <c r="M4" s="31"/>
      <c r="N4" s="31"/>
      <c r="O4" s="31"/>
      <c r="P4" s="31"/>
      <c r="Q4" s="31"/>
      <c r="R4" s="31"/>
      <c r="S4" s="31"/>
    </row>
    <row r="5" spans="1:19" ht="27.65" customHeight="1">
      <c r="A5" s="31"/>
      <c r="B5" s="779" t="s">
        <v>363</v>
      </c>
      <c r="C5" s="779"/>
      <c r="D5" s="779"/>
      <c r="E5" s="779"/>
      <c r="F5" s="779"/>
      <c r="G5" s="779"/>
      <c r="H5" s="779"/>
      <c r="I5" s="31"/>
      <c r="J5" s="31"/>
      <c r="K5" s="31"/>
      <c r="L5" s="31"/>
      <c r="M5" s="31"/>
      <c r="N5" s="31"/>
      <c r="O5" s="31"/>
      <c r="P5" s="31"/>
      <c r="Q5" s="31"/>
      <c r="R5" s="31"/>
      <c r="S5" s="31"/>
    </row>
    <row r="6" spans="1:19" ht="15" customHeight="1">
      <c r="A6" s="31"/>
      <c r="B6" s="31"/>
      <c r="C6" s="31"/>
      <c r="D6" s="31"/>
      <c r="E6" s="31"/>
      <c r="F6" s="31"/>
      <c r="G6" s="31"/>
      <c r="H6" s="31"/>
      <c r="I6" s="31"/>
      <c r="J6" s="31"/>
      <c r="K6" s="31"/>
      <c r="L6" s="31"/>
      <c r="M6" s="31"/>
      <c r="N6" s="31"/>
      <c r="O6" s="31"/>
      <c r="P6" s="31"/>
      <c r="Q6" s="31"/>
      <c r="R6" s="31"/>
      <c r="S6" s="31"/>
    </row>
    <row r="7" spans="1:19" ht="15.75" customHeight="1">
      <c r="A7" s="31"/>
      <c r="B7" s="792" t="s">
        <v>261</v>
      </c>
      <c r="C7" s="792"/>
      <c r="D7" s="792"/>
      <c r="E7" s="792"/>
      <c r="F7" s="792"/>
      <c r="G7" s="792"/>
      <c r="H7" s="792"/>
      <c r="I7" s="792"/>
      <c r="J7" s="792"/>
      <c r="K7" s="792"/>
      <c r="L7" s="792"/>
      <c r="M7" s="31"/>
      <c r="N7" s="31"/>
      <c r="O7" s="31"/>
      <c r="P7" s="31"/>
      <c r="Q7" s="31"/>
      <c r="R7" s="31"/>
      <c r="S7" s="31"/>
    </row>
    <row r="8" spans="1:19" ht="15" customHeight="1">
      <c r="A8" s="31"/>
      <c r="B8" s="31"/>
      <c r="C8" s="31"/>
      <c r="D8" s="31"/>
      <c r="E8" s="31"/>
      <c r="F8" s="31"/>
      <c r="G8" s="31"/>
      <c r="H8" s="31"/>
      <c r="I8" s="31"/>
      <c r="J8" s="31"/>
      <c r="K8" s="31"/>
      <c r="L8" s="31"/>
      <c r="M8" s="31"/>
      <c r="N8" s="31"/>
      <c r="O8" s="31"/>
      <c r="P8" s="31"/>
      <c r="Q8" s="31"/>
      <c r="R8" s="31"/>
      <c r="S8" s="31"/>
    </row>
    <row r="9" spans="1:19" ht="15" customHeight="1">
      <c r="A9" s="31"/>
      <c r="B9" s="31"/>
      <c r="C9" s="31"/>
      <c r="D9" s="31"/>
      <c r="E9" s="31"/>
      <c r="F9" s="31"/>
      <c r="G9" s="31"/>
      <c r="H9" s="31"/>
      <c r="I9" s="31"/>
      <c r="J9" s="31"/>
      <c r="K9" s="31"/>
      <c r="L9" s="31"/>
      <c r="M9" s="31"/>
      <c r="N9" s="31"/>
      <c r="O9" s="31"/>
      <c r="P9" s="31"/>
      <c r="Q9" s="31"/>
      <c r="R9" s="31"/>
      <c r="S9" s="31"/>
    </row>
    <row r="10" spans="1:19" ht="15.75" customHeight="1">
      <c r="A10" s="31"/>
      <c r="B10" s="310" t="s">
        <v>364</v>
      </c>
      <c r="C10" s="310"/>
      <c r="D10" s="310"/>
      <c r="E10" s="310"/>
      <c r="F10" s="310"/>
      <c r="G10" s="310"/>
      <c r="H10" s="310"/>
      <c r="I10" s="31"/>
      <c r="J10" s="31"/>
      <c r="K10" s="31"/>
      <c r="L10" s="31"/>
      <c r="M10" s="31"/>
      <c r="N10" s="31"/>
      <c r="O10" s="31"/>
      <c r="P10" s="31"/>
      <c r="Q10" s="31"/>
      <c r="R10" s="31"/>
      <c r="S10" s="31"/>
    </row>
    <row r="11" spans="1:19" ht="15" customHeight="1">
      <c r="A11" s="31"/>
      <c r="B11" s="31"/>
      <c r="C11" s="31"/>
      <c r="D11" s="31"/>
      <c r="E11" s="31"/>
      <c r="F11" s="31"/>
      <c r="G11" s="31"/>
      <c r="H11" s="31"/>
      <c r="I11" s="31"/>
      <c r="J11" s="31"/>
      <c r="K11" s="31"/>
      <c r="L11" s="31"/>
      <c r="M11" s="31"/>
      <c r="N11" s="31"/>
      <c r="O11" s="31"/>
      <c r="P11" s="31"/>
      <c r="Q11" s="31"/>
      <c r="R11" s="31"/>
      <c r="S11" s="31"/>
    </row>
    <row r="12" spans="1:19" ht="15.75" customHeight="1">
      <c r="A12" s="31"/>
      <c r="B12" s="34"/>
      <c r="C12" s="34"/>
      <c r="D12" s="825" t="s">
        <v>275</v>
      </c>
      <c r="E12" s="824"/>
      <c r="F12" s="823" t="s">
        <v>276</v>
      </c>
      <c r="G12" s="825"/>
      <c r="H12" s="824"/>
      <c r="I12" s="823" t="s">
        <v>340</v>
      </c>
      <c r="J12" s="825"/>
      <c r="K12" s="825"/>
      <c r="L12" s="825"/>
      <c r="M12" s="825"/>
      <c r="N12" s="825"/>
      <c r="O12" s="825"/>
      <c r="P12" s="825"/>
      <c r="Q12" s="825"/>
      <c r="R12" s="825"/>
      <c r="S12" s="27"/>
    </row>
    <row r="13" spans="1:19" ht="15.75" customHeight="1">
      <c r="A13" s="31"/>
      <c r="B13" s="286" t="s">
        <v>1317</v>
      </c>
      <c r="C13" s="292" t="s">
        <v>263</v>
      </c>
      <c r="D13" s="292" t="s">
        <v>264</v>
      </c>
      <c r="E13" s="301" t="s">
        <v>265</v>
      </c>
      <c r="F13" s="302" t="s">
        <v>279</v>
      </c>
      <c r="G13" s="292" t="s">
        <v>280</v>
      </c>
      <c r="H13" s="301" t="s">
        <v>281</v>
      </c>
      <c r="I13" s="302" t="s">
        <v>49</v>
      </c>
      <c r="J13" s="292" t="s">
        <v>89</v>
      </c>
      <c r="K13" s="292" t="s">
        <v>287</v>
      </c>
      <c r="L13" s="292" t="s">
        <v>86</v>
      </c>
      <c r="M13" s="292" t="s">
        <v>98</v>
      </c>
      <c r="N13" s="292" t="s">
        <v>57</v>
      </c>
      <c r="O13" s="292" t="s">
        <v>288</v>
      </c>
      <c r="P13" s="292" t="s">
        <v>55</v>
      </c>
      <c r="Q13" s="292" t="s">
        <v>289</v>
      </c>
      <c r="R13" s="292" t="s">
        <v>71</v>
      </c>
      <c r="S13" s="31"/>
    </row>
    <row r="14" spans="1:19" ht="15.75" customHeight="1">
      <c r="A14" s="27"/>
      <c r="B14" s="53" t="s">
        <v>365</v>
      </c>
      <c r="C14" s="160">
        <v>741</v>
      </c>
      <c r="D14" s="160">
        <v>262</v>
      </c>
      <c r="E14" s="182">
        <v>479</v>
      </c>
      <c r="F14" s="313">
        <v>176</v>
      </c>
      <c r="G14" s="86">
        <v>468</v>
      </c>
      <c r="H14" s="312">
        <v>97</v>
      </c>
      <c r="I14" s="313">
        <v>418</v>
      </c>
      <c r="J14" s="86">
        <v>2</v>
      </c>
      <c r="K14" s="86">
        <v>1</v>
      </c>
      <c r="L14" s="86">
        <v>1</v>
      </c>
      <c r="M14" s="86">
        <v>0</v>
      </c>
      <c r="N14" s="86">
        <v>18</v>
      </c>
      <c r="O14" s="86">
        <v>2</v>
      </c>
      <c r="P14" s="86">
        <v>243</v>
      </c>
      <c r="Q14" s="86">
        <v>2</v>
      </c>
      <c r="R14" s="86">
        <v>54</v>
      </c>
      <c r="S14" s="31"/>
    </row>
    <row r="15" spans="1:19" ht="15.75" customHeight="1">
      <c r="A15" s="27"/>
      <c r="B15" s="46" t="s">
        <v>366</v>
      </c>
      <c r="C15" s="183">
        <v>9.7900000000000001E-2</v>
      </c>
      <c r="D15" s="183">
        <v>0.35360000000000003</v>
      </c>
      <c r="E15" s="184">
        <v>0.64639999999999997</v>
      </c>
      <c r="F15" s="335">
        <v>0.23749999999999999</v>
      </c>
      <c r="G15" s="334">
        <v>0.63160000000000005</v>
      </c>
      <c r="H15" s="333">
        <v>0.13089999999999999</v>
      </c>
      <c r="I15" s="335">
        <v>0.112</v>
      </c>
      <c r="J15" s="334">
        <v>8.8599999999999998E-2</v>
      </c>
      <c r="K15" s="334">
        <v>3.9699999999999999E-2</v>
      </c>
      <c r="L15" s="334">
        <v>5.9700000000000003E-2</v>
      </c>
      <c r="M15" s="91" t="s">
        <v>135</v>
      </c>
      <c r="N15" s="334">
        <v>2.4199999999999999E-2</v>
      </c>
      <c r="O15" s="334">
        <v>2.6100000000000002E-2</v>
      </c>
      <c r="P15" s="334">
        <v>9.06E-2</v>
      </c>
      <c r="Q15" s="334">
        <v>0.13869999999999999</v>
      </c>
      <c r="R15" s="334">
        <v>0.21510000000000001</v>
      </c>
      <c r="S15" s="31"/>
    </row>
    <row r="16" spans="1:19" ht="15.75" customHeight="1">
      <c r="A16" s="31"/>
      <c r="B16" s="92" t="s">
        <v>367</v>
      </c>
      <c r="C16" s="341">
        <v>1103</v>
      </c>
      <c r="D16" s="341">
        <v>349</v>
      </c>
      <c r="E16" s="371">
        <v>754</v>
      </c>
      <c r="F16" s="372">
        <v>346</v>
      </c>
      <c r="G16" s="341">
        <v>625</v>
      </c>
      <c r="H16" s="371">
        <v>132</v>
      </c>
      <c r="I16" s="372">
        <v>579</v>
      </c>
      <c r="J16" s="341">
        <v>0</v>
      </c>
      <c r="K16" s="341">
        <v>6</v>
      </c>
      <c r="L16" s="341">
        <v>5</v>
      </c>
      <c r="M16" s="341">
        <v>52</v>
      </c>
      <c r="N16" s="341">
        <v>87</v>
      </c>
      <c r="O16" s="341">
        <v>5</v>
      </c>
      <c r="P16" s="341">
        <v>251</v>
      </c>
      <c r="Q16" s="341">
        <v>0</v>
      </c>
      <c r="R16" s="341">
        <v>118</v>
      </c>
      <c r="S16" s="31"/>
    </row>
    <row r="17" spans="1:19" ht="15.75" customHeight="1">
      <c r="A17" s="31"/>
      <c r="B17" s="61" t="s">
        <v>368</v>
      </c>
      <c r="C17" s="334">
        <v>0.125</v>
      </c>
      <c r="D17" s="334">
        <v>0.316</v>
      </c>
      <c r="E17" s="333">
        <v>0.68400000000000005</v>
      </c>
      <c r="F17" s="335">
        <v>0.314</v>
      </c>
      <c r="G17" s="334">
        <v>0.56699999999999995</v>
      </c>
      <c r="H17" s="333">
        <v>0.12</v>
      </c>
      <c r="I17" s="335">
        <v>0.14899999999999999</v>
      </c>
      <c r="J17" s="91" t="s">
        <v>135</v>
      </c>
      <c r="K17" s="334">
        <v>0.24199999999999999</v>
      </c>
      <c r="L17" s="334">
        <v>0.34899999999999998</v>
      </c>
      <c r="M17" s="334">
        <v>5.5E-2</v>
      </c>
      <c r="N17" s="334">
        <v>8.3000000000000004E-2</v>
      </c>
      <c r="O17" s="334">
        <v>6.3E-2</v>
      </c>
      <c r="P17" s="334">
        <v>9.6000000000000002E-2</v>
      </c>
      <c r="Q17" s="91" t="s">
        <v>135</v>
      </c>
      <c r="R17" s="334">
        <v>0.56799999999999995</v>
      </c>
      <c r="S17" s="31"/>
    </row>
    <row r="18" spans="1:19" ht="15.75" customHeight="1">
      <c r="A18" s="31"/>
      <c r="B18" s="92" t="s">
        <v>369</v>
      </c>
      <c r="C18" s="341">
        <v>1133</v>
      </c>
      <c r="D18" s="341">
        <v>329</v>
      </c>
      <c r="E18" s="371">
        <v>804</v>
      </c>
      <c r="F18" s="372">
        <v>347</v>
      </c>
      <c r="G18" s="341">
        <v>656</v>
      </c>
      <c r="H18" s="371">
        <v>130</v>
      </c>
      <c r="I18" s="372">
        <v>674</v>
      </c>
      <c r="J18" s="341">
        <v>2</v>
      </c>
      <c r="K18" s="341">
        <v>5</v>
      </c>
      <c r="L18" s="341">
        <v>3</v>
      </c>
      <c r="M18" s="341">
        <v>31</v>
      </c>
      <c r="N18" s="341">
        <v>57</v>
      </c>
      <c r="O18" s="341">
        <v>5</v>
      </c>
      <c r="P18" s="341">
        <v>290</v>
      </c>
      <c r="Q18" s="341">
        <v>4</v>
      </c>
      <c r="R18" s="341">
        <v>62</v>
      </c>
      <c r="S18" s="31"/>
    </row>
    <row r="19" spans="1:19" ht="15.75" customHeight="1">
      <c r="A19" s="31"/>
      <c r="B19" s="61" t="s">
        <v>370</v>
      </c>
      <c r="C19" s="334">
        <v>0.115</v>
      </c>
      <c r="D19" s="334">
        <v>0.28999999999999998</v>
      </c>
      <c r="E19" s="333">
        <v>0.71</v>
      </c>
      <c r="F19" s="335">
        <v>0.30599999999999999</v>
      </c>
      <c r="G19" s="334">
        <v>0.57899999999999996</v>
      </c>
      <c r="H19" s="333">
        <v>0.115</v>
      </c>
      <c r="I19" s="335">
        <v>0.13500000000000001</v>
      </c>
      <c r="J19" s="334">
        <v>8.5999999999999993E-2</v>
      </c>
      <c r="K19" s="334">
        <v>0.22600000000000001</v>
      </c>
      <c r="L19" s="334">
        <v>0.20100000000000001</v>
      </c>
      <c r="M19" s="334">
        <v>3.2000000000000001E-2</v>
      </c>
      <c r="N19" s="334">
        <v>5.6000000000000001E-2</v>
      </c>
      <c r="O19" s="334">
        <v>6.0999999999999999E-2</v>
      </c>
      <c r="P19" s="334">
        <v>0.113</v>
      </c>
      <c r="Q19" s="334">
        <v>0.28599999999999998</v>
      </c>
      <c r="R19" s="334">
        <v>0.39600000000000002</v>
      </c>
      <c r="S19" s="31"/>
    </row>
    <row r="20" spans="1:19" ht="20.149999999999999" customHeight="1">
      <c r="A20" s="31"/>
      <c r="B20" s="845" t="s">
        <v>371</v>
      </c>
      <c r="C20" s="845"/>
      <c r="D20" s="845"/>
      <c r="E20" s="845"/>
      <c r="F20" s="845"/>
      <c r="G20" s="845"/>
      <c r="H20" s="845"/>
      <c r="I20" s="845"/>
      <c r="J20" s="845"/>
      <c r="K20" s="845"/>
      <c r="L20" s="845"/>
      <c r="M20" s="47"/>
      <c r="N20" s="47"/>
      <c r="O20" s="47"/>
      <c r="P20" s="47"/>
      <c r="Q20" s="47"/>
      <c r="R20" s="47"/>
      <c r="S20" s="31"/>
    </row>
    <row r="21" spans="1:19" s="405" customFormat="1" ht="45.75" customHeight="1">
      <c r="A21" s="404"/>
      <c r="B21" s="822" t="s">
        <v>372</v>
      </c>
      <c r="C21" s="822"/>
      <c r="D21" s="822"/>
      <c r="E21" s="822"/>
      <c r="F21" s="822"/>
      <c r="G21" s="822"/>
      <c r="H21" s="822"/>
      <c r="I21" s="822"/>
      <c r="J21" s="822"/>
      <c r="K21" s="822"/>
      <c r="L21" s="822"/>
      <c r="M21" s="822"/>
      <c r="N21" s="392"/>
      <c r="O21" s="392"/>
      <c r="P21" s="392"/>
      <c r="Q21" s="392"/>
      <c r="R21" s="392"/>
      <c r="S21" s="404"/>
    </row>
    <row r="22" spans="1:19" ht="15" customHeight="1">
      <c r="A22" s="31"/>
      <c r="B22" s="31"/>
      <c r="C22" s="31"/>
      <c r="D22" s="31"/>
      <c r="E22" s="31"/>
      <c r="F22" s="31"/>
      <c r="G22" s="31"/>
      <c r="H22" s="31"/>
      <c r="I22" s="31"/>
      <c r="J22" s="31"/>
      <c r="K22" s="31"/>
      <c r="L22" s="31"/>
      <c r="M22" s="31"/>
      <c r="N22" s="31"/>
      <c r="O22" s="31"/>
      <c r="P22" s="31"/>
      <c r="Q22" s="31"/>
      <c r="R22" s="31"/>
      <c r="S22" s="31"/>
    </row>
    <row r="23" spans="1:19" ht="15.75" customHeight="1">
      <c r="A23" s="36"/>
      <c r="B23" s="36"/>
      <c r="C23" s="36"/>
      <c r="D23" s="36"/>
      <c r="E23" s="36"/>
      <c r="F23" s="36"/>
      <c r="G23" s="36"/>
      <c r="H23" s="36"/>
      <c r="I23" s="36"/>
      <c r="J23" s="36"/>
      <c r="K23" s="36"/>
      <c r="L23" s="36"/>
      <c r="M23" s="36"/>
      <c r="N23" s="36"/>
      <c r="O23" s="36"/>
      <c r="P23" s="36"/>
      <c r="Q23" s="36"/>
      <c r="R23" s="36"/>
      <c r="S23" s="36"/>
    </row>
    <row r="24" spans="1:19" ht="15.75" customHeight="1">
      <c r="A24" s="31"/>
      <c r="B24" s="34"/>
      <c r="C24" s="29"/>
      <c r="D24" s="825" t="s">
        <v>275</v>
      </c>
      <c r="E24" s="824"/>
      <c r="F24" s="823" t="s">
        <v>276</v>
      </c>
      <c r="G24" s="825"/>
      <c r="H24" s="824"/>
      <c r="I24" s="823" t="s">
        <v>340</v>
      </c>
      <c r="J24" s="825"/>
      <c r="K24" s="825"/>
      <c r="L24" s="825"/>
      <c r="M24" s="825"/>
      <c r="N24" s="825"/>
      <c r="O24" s="825"/>
      <c r="P24" s="825"/>
      <c r="Q24" s="825"/>
      <c r="R24" s="825"/>
      <c r="S24" s="27"/>
    </row>
    <row r="25" spans="1:19" ht="15.75" customHeight="1">
      <c r="A25" s="31"/>
      <c r="B25" s="286" t="s">
        <v>1318</v>
      </c>
      <c r="C25" s="292" t="s">
        <v>263</v>
      </c>
      <c r="D25" s="292" t="s">
        <v>264</v>
      </c>
      <c r="E25" s="301" t="s">
        <v>265</v>
      </c>
      <c r="F25" s="302" t="s">
        <v>279</v>
      </c>
      <c r="G25" s="292" t="s">
        <v>280</v>
      </c>
      <c r="H25" s="292" t="s">
        <v>281</v>
      </c>
      <c r="I25" s="292" t="s">
        <v>49</v>
      </c>
      <c r="J25" s="292" t="s">
        <v>89</v>
      </c>
      <c r="K25" s="292" t="s">
        <v>287</v>
      </c>
      <c r="L25" s="292" t="s">
        <v>86</v>
      </c>
      <c r="M25" s="292" t="s">
        <v>98</v>
      </c>
      <c r="N25" s="292" t="s">
        <v>57</v>
      </c>
      <c r="O25" s="292" t="s">
        <v>288</v>
      </c>
      <c r="P25" s="292" t="s">
        <v>55</v>
      </c>
      <c r="Q25" s="292" t="s">
        <v>289</v>
      </c>
      <c r="R25" s="292" t="s">
        <v>71</v>
      </c>
      <c r="S25" s="31"/>
    </row>
    <row r="26" spans="1:19" ht="15.75" customHeight="1">
      <c r="A26" s="31"/>
      <c r="B26" s="55" t="s">
        <v>373</v>
      </c>
      <c r="C26" s="160">
        <v>571</v>
      </c>
      <c r="D26" s="160">
        <v>143</v>
      </c>
      <c r="E26" s="182">
        <v>428</v>
      </c>
      <c r="F26" s="313">
        <v>80</v>
      </c>
      <c r="G26" s="86">
        <v>286</v>
      </c>
      <c r="H26" s="86">
        <v>205</v>
      </c>
      <c r="I26" s="86">
        <v>389</v>
      </c>
      <c r="J26" s="86">
        <v>1</v>
      </c>
      <c r="K26" s="86">
        <v>2</v>
      </c>
      <c r="L26" s="86">
        <v>1</v>
      </c>
      <c r="M26" s="86">
        <v>0</v>
      </c>
      <c r="N26" s="86">
        <v>13</v>
      </c>
      <c r="O26" s="86">
        <v>4</v>
      </c>
      <c r="P26" s="86">
        <v>124</v>
      </c>
      <c r="Q26" s="86">
        <v>3</v>
      </c>
      <c r="R26" s="86">
        <v>34</v>
      </c>
      <c r="S26" s="31"/>
    </row>
    <row r="27" spans="1:19" ht="15.75" customHeight="1">
      <c r="A27" s="31"/>
      <c r="B27" s="61" t="s">
        <v>374</v>
      </c>
      <c r="C27" s="183">
        <v>7.5499999999999998E-2</v>
      </c>
      <c r="D27" s="183">
        <v>0.25040000000000001</v>
      </c>
      <c r="E27" s="184">
        <v>0.74960000000000004</v>
      </c>
      <c r="F27" s="335">
        <v>0.1401</v>
      </c>
      <c r="G27" s="334">
        <v>0.50080000000000002</v>
      </c>
      <c r="H27" s="334">
        <v>0.35899999999999999</v>
      </c>
      <c r="I27" s="334">
        <v>0.1042</v>
      </c>
      <c r="J27" s="327">
        <v>4.4299999999999999E-2</v>
      </c>
      <c r="K27" s="327">
        <v>7.9500000000000001E-2</v>
      </c>
      <c r="L27" s="334">
        <v>5.9700000000000003E-2</v>
      </c>
      <c r="M27" s="91" t="s">
        <v>135</v>
      </c>
      <c r="N27" s="334">
        <v>1.7500000000000002E-2</v>
      </c>
      <c r="O27" s="334">
        <v>5.2299999999999999E-2</v>
      </c>
      <c r="P27" s="334">
        <v>4.6199999999999998E-2</v>
      </c>
      <c r="Q27" s="334">
        <v>0.20810000000000001</v>
      </c>
      <c r="R27" s="334">
        <v>0.13550000000000001</v>
      </c>
      <c r="S27" s="31"/>
    </row>
    <row r="28" spans="1:19" ht="15.75" customHeight="1">
      <c r="A28" s="31"/>
      <c r="B28" s="92" t="s">
        <v>375</v>
      </c>
      <c r="C28" s="341">
        <v>662</v>
      </c>
      <c r="D28" s="341">
        <v>161</v>
      </c>
      <c r="E28" s="371">
        <v>501</v>
      </c>
      <c r="F28" s="372">
        <v>61</v>
      </c>
      <c r="G28" s="341">
        <v>375</v>
      </c>
      <c r="H28" s="341">
        <v>226</v>
      </c>
      <c r="I28" s="341">
        <v>390</v>
      </c>
      <c r="J28" s="341">
        <v>0</v>
      </c>
      <c r="K28" s="341">
        <v>0</v>
      </c>
      <c r="L28" s="341">
        <v>4</v>
      </c>
      <c r="M28" s="341">
        <v>58</v>
      </c>
      <c r="N28" s="341">
        <v>37</v>
      </c>
      <c r="O28" s="341">
        <v>2</v>
      </c>
      <c r="P28" s="341">
        <v>125</v>
      </c>
      <c r="Q28" s="341">
        <v>1</v>
      </c>
      <c r="R28" s="341">
        <v>45</v>
      </c>
      <c r="S28" s="31"/>
    </row>
    <row r="29" spans="1:19" ht="15.75" customHeight="1">
      <c r="A29" s="31"/>
      <c r="B29" s="61" t="s">
        <v>376</v>
      </c>
      <c r="C29" s="334">
        <v>7.4999999999999997E-2</v>
      </c>
      <c r="D29" s="334">
        <v>0.24299999999999999</v>
      </c>
      <c r="E29" s="333">
        <v>0.75700000000000001</v>
      </c>
      <c r="F29" s="335">
        <v>9.1999999999999998E-2</v>
      </c>
      <c r="G29" s="334">
        <v>0.56699999999999995</v>
      </c>
      <c r="H29" s="334">
        <v>0.34100000000000003</v>
      </c>
      <c r="I29" s="334">
        <v>0.1</v>
      </c>
      <c r="J29" s="334">
        <v>0</v>
      </c>
      <c r="K29" s="334">
        <v>0</v>
      </c>
      <c r="L29" s="334">
        <v>0.27900000000000003</v>
      </c>
      <c r="M29" s="334">
        <v>6.2E-2</v>
      </c>
      <c r="N29" s="334">
        <v>3.5000000000000003E-2</v>
      </c>
      <c r="O29" s="334">
        <v>2.5000000000000001E-2</v>
      </c>
      <c r="P29" s="334">
        <v>4.8000000000000001E-2</v>
      </c>
      <c r="Q29" s="334">
        <v>6.7000000000000004E-2</v>
      </c>
      <c r="R29" s="334">
        <v>0.217</v>
      </c>
      <c r="S29" s="31"/>
    </row>
    <row r="30" spans="1:19" ht="15.75" customHeight="1">
      <c r="A30" s="31"/>
      <c r="B30" s="92" t="s">
        <v>377</v>
      </c>
      <c r="C30" s="341">
        <v>716</v>
      </c>
      <c r="D30" s="341">
        <v>164</v>
      </c>
      <c r="E30" s="371">
        <v>552</v>
      </c>
      <c r="F30" s="372">
        <v>65</v>
      </c>
      <c r="G30" s="341">
        <v>427</v>
      </c>
      <c r="H30" s="341">
        <v>224</v>
      </c>
      <c r="I30" s="341">
        <v>446</v>
      </c>
      <c r="J30" s="341">
        <v>2</v>
      </c>
      <c r="K30" s="341">
        <v>2</v>
      </c>
      <c r="L30" s="341">
        <v>1</v>
      </c>
      <c r="M30" s="341">
        <v>53</v>
      </c>
      <c r="N30" s="341">
        <v>45</v>
      </c>
      <c r="O30" s="341">
        <v>4</v>
      </c>
      <c r="P30" s="341">
        <v>139</v>
      </c>
      <c r="Q30" s="341">
        <v>2</v>
      </c>
      <c r="R30" s="341">
        <v>22</v>
      </c>
      <c r="S30" s="31"/>
    </row>
    <row r="31" spans="1:19" ht="15.75" customHeight="1">
      <c r="A31" s="31"/>
      <c r="B31" s="61" t="s">
        <v>378</v>
      </c>
      <c r="C31" s="334">
        <v>7.2999999999999995E-2</v>
      </c>
      <c r="D31" s="334">
        <v>0.22900000000000001</v>
      </c>
      <c r="E31" s="333">
        <v>0.77100000000000002</v>
      </c>
      <c r="F31" s="335">
        <v>9.0999999999999998E-2</v>
      </c>
      <c r="G31" s="334">
        <v>0.59599999999999997</v>
      </c>
      <c r="H31" s="334">
        <v>0.313</v>
      </c>
      <c r="I31" s="334">
        <v>8.8999999999999996E-2</v>
      </c>
      <c r="J31" s="334">
        <v>8.5999999999999993E-2</v>
      </c>
      <c r="K31" s="334">
        <v>9.0999999999999998E-2</v>
      </c>
      <c r="L31" s="334">
        <v>6.7000000000000004E-2</v>
      </c>
      <c r="M31" s="334">
        <v>5.5E-2</v>
      </c>
      <c r="N31" s="334">
        <v>4.3999999999999997E-2</v>
      </c>
      <c r="O31" s="334">
        <v>4.9000000000000002E-2</v>
      </c>
      <c r="P31" s="334">
        <v>5.3999999999999999E-2</v>
      </c>
      <c r="Q31" s="334">
        <v>0.14299999999999999</v>
      </c>
      <c r="R31" s="334">
        <v>0.14000000000000001</v>
      </c>
      <c r="S31" s="31"/>
    </row>
    <row r="32" spans="1:19" ht="20.149999999999999" customHeight="1">
      <c r="A32" s="31"/>
      <c r="B32" s="845" t="s">
        <v>371</v>
      </c>
      <c r="C32" s="845"/>
      <c r="D32" s="845"/>
      <c r="E32" s="845"/>
      <c r="F32" s="845"/>
      <c r="G32" s="845"/>
      <c r="H32" s="845"/>
      <c r="I32" s="845"/>
      <c r="J32" s="845"/>
      <c r="K32" s="845"/>
      <c r="L32" s="845"/>
      <c r="M32" s="47"/>
      <c r="N32" s="47"/>
      <c r="O32" s="47"/>
      <c r="P32" s="47"/>
      <c r="Q32" s="47"/>
      <c r="R32" s="47"/>
      <c r="S32" s="31"/>
    </row>
    <row r="33" spans="1:19" ht="44.15" customHeight="1">
      <c r="A33" s="31"/>
      <c r="B33" s="822" t="s">
        <v>379</v>
      </c>
      <c r="C33" s="822"/>
      <c r="D33" s="822"/>
      <c r="E33" s="822"/>
      <c r="F33" s="822"/>
      <c r="G33" s="822"/>
      <c r="H33" s="822"/>
      <c r="I33" s="822"/>
      <c r="J33" s="822"/>
      <c r="K33" s="822"/>
      <c r="L33" s="822"/>
      <c r="M33" s="822"/>
      <c r="N33" s="822"/>
      <c r="O33" s="822"/>
      <c r="P33" s="822"/>
      <c r="Q33" s="822"/>
      <c r="R33" s="822"/>
      <c r="S33" s="31"/>
    </row>
    <row r="34" spans="1:19" ht="15" customHeight="1">
      <c r="A34" s="31"/>
      <c r="B34" s="31"/>
      <c r="C34" s="31"/>
      <c r="D34" s="31"/>
      <c r="E34" s="31"/>
      <c r="F34" s="31"/>
      <c r="G34" s="31"/>
      <c r="H34" s="31"/>
      <c r="I34" s="31"/>
      <c r="J34" s="31"/>
      <c r="K34" s="31"/>
      <c r="L34" s="31"/>
      <c r="M34" s="31"/>
      <c r="N34" s="31"/>
      <c r="O34" s="31"/>
      <c r="P34" s="31"/>
      <c r="Q34" s="31"/>
      <c r="R34" s="31"/>
      <c r="S34" s="31"/>
    </row>
    <row r="35" spans="1:19" ht="15" customHeight="1">
      <c r="A35" s="31"/>
      <c r="B35" s="31"/>
      <c r="C35" s="31"/>
      <c r="D35" s="31"/>
      <c r="E35" s="31"/>
      <c r="F35" s="31"/>
      <c r="G35" s="31"/>
      <c r="H35" s="31"/>
      <c r="I35" s="31"/>
      <c r="J35" s="31"/>
      <c r="K35" s="31"/>
      <c r="L35" s="31"/>
      <c r="M35" s="31"/>
      <c r="N35" s="31"/>
      <c r="O35" s="31"/>
      <c r="P35" s="31"/>
      <c r="Q35" s="31"/>
      <c r="R35" s="31"/>
      <c r="S35" s="31"/>
    </row>
    <row r="36" spans="1:19" ht="15.75" customHeight="1">
      <c r="A36" s="31"/>
      <c r="B36" s="34"/>
      <c r="C36" s="825" t="s">
        <v>380</v>
      </c>
      <c r="D36" s="824"/>
      <c r="E36" s="823" t="s">
        <v>381</v>
      </c>
      <c r="F36" s="825"/>
      <c r="G36" s="34"/>
      <c r="H36" s="34"/>
      <c r="I36" s="34"/>
      <c r="J36" s="34"/>
      <c r="K36" s="34"/>
      <c r="L36" s="31"/>
      <c r="M36" s="31"/>
      <c r="N36" s="31"/>
      <c r="O36" s="31"/>
      <c r="P36" s="31"/>
      <c r="Q36" s="31"/>
      <c r="R36" s="31"/>
      <c r="S36" s="31"/>
    </row>
    <row r="37" spans="1:19" ht="15.75" customHeight="1">
      <c r="A37" s="31"/>
      <c r="B37" s="286" t="s">
        <v>382</v>
      </c>
      <c r="C37" s="292" t="s">
        <v>264</v>
      </c>
      <c r="D37" s="301" t="s">
        <v>265</v>
      </c>
      <c r="E37" s="302" t="s">
        <v>264</v>
      </c>
      <c r="F37" s="292" t="s">
        <v>265</v>
      </c>
      <c r="G37" s="292" t="s">
        <v>1314</v>
      </c>
      <c r="H37" s="292" t="s">
        <v>283</v>
      </c>
      <c r="I37" s="292" t="s">
        <v>284</v>
      </c>
      <c r="J37" s="292" t="s">
        <v>285</v>
      </c>
      <c r="K37" s="292" t="s">
        <v>286</v>
      </c>
      <c r="L37" s="31"/>
      <c r="M37" s="31"/>
      <c r="N37" s="31"/>
      <c r="O37" s="31"/>
      <c r="P37" s="31"/>
      <c r="Q37" s="31"/>
      <c r="R37" s="31"/>
      <c r="S37" s="31"/>
    </row>
    <row r="38" spans="1:19" ht="15.75" customHeight="1">
      <c r="A38" s="31"/>
      <c r="B38" s="55" t="s">
        <v>1202</v>
      </c>
      <c r="C38" s="86">
        <v>156</v>
      </c>
      <c r="D38" s="312">
        <v>126</v>
      </c>
      <c r="E38" s="322">
        <v>0.55000000000000004</v>
      </c>
      <c r="F38" s="323">
        <v>0.45</v>
      </c>
      <c r="G38" s="160">
        <v>282</v>
      </c>
      <c r="H38" s="86">
        <v>322</v>
      </c>
      <c r="I38" s="86">
        <v>313</v>
      </c>
      <c r="J38" s="86">
        <v>340</v>
      </c>
      <c r="K38" s="86">
        <v>251</v>
      </c>
      <c r="L38" s="31"/>
      <c r="M38" s="31"/>
      <c r="N38" s="31"/>
      <c r="O38" s="31"/>
      <c r="P38" s="31"/>
      <c r="Q38" s="31"/>
      <c r="R38" s="31"/>
      <c r="S38" s="31"/>
    </row>
    <row r="39" spans="1:19" ht="15.75" customHeight="1">
      <c r="A39" s="31"/>
      <c r="B39" s="57" t="s">
        <v>1203</v>
      </c>
      <c r="C39" s="88">
        <v>28</v>
      </c>
      <c r="D39" s="314">
        <v>49</v>
      </c>
      <c r="E39" s="324">
        <v>0.36</v>
      </c>
      <c r="F39" s="325">
        <v>0.64</v>
      </c>
      <c r="G39" s="162">
        <v>77</v>
      </c>
      <c r="H39" s="88">
        <v>66</v>
      </c>
      <c r="I39" s="88">
        <v>94</v>
      </c>
      <c r="J39" s="88">
        <v>81</v>
      </c>
      <c r="K39" s="88">
        <v>76</v>
      </c>
      <c r="L39" s="31"/>
      <c r="M39" s="31"/>
      <c r="N39" s="31"/>
      <c r="O39" s="31"/>
      <c r="P39" s="31"/>
      <c r="Q39" s="31"/>
      <c r="R39" s="31"/>
      <c r="S39" s="31"/>
    </row>
    <row r="40" spans="1:19" ht="15.75" customHeight="1">
      <c r="A40" s="31"/>
      <c r="B40" s="57" t="s">
        <v>383</v>
      </c>
      <c r="C40" s="88">
        <v>36</v>
      </c>
      <c r="D40" s="314">
        <v>47</v>
      </c>
      <c r="E40" s="324">
        <v>0.43</v>
      </c>
      <c r="F40" s="325">
        <v>0.56999999999999995</v>
      </c>
      <c r="G40" s="162">
        <v>83</v>
      </c>
      <c r="H40" s="88">
        <v>69</v>
      </c>
      <c r="I40" s="88">
        <v>133</v>
      </c>
      <c r="J40" s="88">
        <v>90</v>
      </c>
      <c r="K40" s="88">
        <v>67</v>
      </c>
      <c r="L40" s="31"/>
      <c r="M40" s="31"/>
      <c r="N40" s="31"/>
      <c r="O40" s="31"/>
      <c r="P40" s="31"/>
      <c r="Q40" s="31"/>
      <c r="R40" s="31"/>
      <c r="S40" s="31"/>
    </row>
    <row r="41" spans="1:19" ht="15.75" customHeight="1">
      <c r="A41" s="31"/>
      <c r="B41" s="61" t="s">
        <v>263</v>
      </c>
      <c r="C41" s="119">
        <v>220</v>
      </c>
      <c r="D41" s="316">
        <v>222</v>
      </c>
      <c r="E41" s="326">
        <v>0.5</v>
      </c>
      <c r="F41" s="327">
        <v>0.5</v>
      </c>
      <c r="G41" s="163">
        <v>442</v>
      </c>
      <c r="H41" s="119">
        <v>457</v>
      </c>
      <c r="I41" s="119">
        <v>540</v>
      </c>
      <c r="J41" s="119">
        <v>511</v>
      </c>
      <c r="K41" s="119">
        <v>394</v>
      </c>
      <c r="L41" s="31"/>
      <c r="M41" s="31"/>
      <c r="N41" s="31"/>
      <c r="O41" s="31"/>
      <c r="P41" s="31"/>
      <c r="Q41" s="31"/>
      <c r="R41" s="31"/>
      <c r="S41" s="31"/>
    </row>
    <row r="42" spans="1:19" ht="8.15" customHeight="1">
      <c r="A42" s="31"/>
      <c r="B42" s="47"/>
      <c r="C42" s="47"/>
      <c r="D42" s="47"/>
      <c r="E42" s="47"/>
      <c r="F42" s="47"/>
      <c r="G42" s="47"/>
      <c r="H42" s="47"/>
      <c r="I42" s="47"/>
      <c r="J42" s="47"/>
      <c r="K42" s="47"/>
      <c r="L42" s="31"/>
      <c r="M42" s="31"/>
      <c r="N42" s="31"/>
      <c r="O42" s="31"/>
      <c r="P42" s="31"/>
      <c r="Q42" s="31"/>
      <c r="R42" s="31"/>
      <c r="S42" s="31"/>
    </row>
    <row r="43" spans="1:19" ht="43.4" customHeight="1">
      <c r="A43" s="31"/>
      <c r="B43" s="822" t="s">
        <v>384</v>
      </c>
      <c r="C43" s="822"/>
      <c r="D43" s="822"/>
      <c r="E43" s="822"/>
      <c r="F43" s="822"/>
      <c r="G43" s="822"/>
      <c r="H43" s="822"/>
      <c r="I43" s="822"/>
      <c r="J43" s="31"/>
      <c r="K43" s="31"/>
      <c r="L43" s="31"/>
      <c r="M43" s="31"/>
      <c r="N43" s="31"/>
      <c r="O43" s="31"/>
      <c r="P43" s="31"/>
      <c r="Q43" s="31"/>
      <c r="R43" s="31"/>
      <c r="S43" s="31"/>
    </row>
    <row r="44" spans="1:19" ht="15" customHeight="1">
      <c r="A44" s="31"/>
      <c r="B44" s="31"/>
      <c r="C44" s="31"/>
      <c r="D44" s="31"/>
      <c r="E44" s="31"/>
      <c r="F44" s="31"/>
      <c r="G44" s="31"/>
      <c r="H44" s="31"/>
      <c r="I44" s="31"/>
      <c r="J44" s="31"/>
      <c r="K44" s="31"/>
      <c r="L44" s="31"/>
      <c r="M44" s="31"/>
      <c r="N44" s="31"/>
      <c r="O44" s="31"/>
      <c r="P44" s="31"/>
      <c r="Q44" s="31"/>
      <c r="R44" s="31"/>
      <c r="S44" s="31"/>
    </row>
    <row r="45" spans="1:19" ht="15" customHeight="1">
      <c r="A45" s="31"/>
      <c r="B45" s="31"/>
      <c r="C45" s="31"/>
      <c r="D45" s="31"/>
      <c r="E45" s="31"/>
      <c r="F45" s="31"/>
      <c r="G45" s="31"/>
      <c r="H45" s="31"/>
      <c r="I45" s="31"/>
      <c r="J45" s="31"/>
      <c r="K45" s="31"/>
      <c r="L45" s="31"/>
      <c r="M45" s="31"/>
      <c r="N45" s="31"/>
      <c r="O45" s="31"/>
      <c r="P45" s="31"/>
      <c r="Q45" s="31"/>
      <c r="R45" s="31"/>
      <c r="S45" s="31"/>
    </row>
    <row r="46" spans="1:19" ht="15.75" customHeight="1">
      <c r="A46" s="31"/>
      <c r="B46" s="34"/>
      <c r="C46" s="825" t="s">
        <v>118</v>
      </c>
      <c r="D46" s="825"/>
      <c r="E46" s="825"/>
      <c r="F46" s="825" t="s">
        <v>119</v>
      </c>
      <c r="G46" s="825"/>
      <c r="H46" s="825"/>
      <c r="I46" s="825" t="s">
        <v>120</v>
      </c>
      <c r="J46" s="825"/>
      <c r="K46" s="825"/>
      <c r="L46" s="31"/>
      <c r="M46" s="31"/>
      <c r="N46" s="31"/>
      <c r="O46" s="31"/>
      <c r="P46" s="31"/>
      <c r="Q46" s="31"/>
      <c r="R46" s="31"/>
      <c r="S46" s="31"/>
    </row>
    <row r="47" spans="1:19" ht="15.75" customHeight="1">
      <c r="A47" s="31"/>
      <c r="B47" s="286" t="s">
        <v>1319</v>
      </c>
      <c r="C47" s="293" t="s">
        <v>123</v>
      </c>
      <c r="D47" s="292" t="s">
        <v>264</v>
      </c>
      <c r="E47" s="292" t="s">
        <v>265</v>
      </c>
      <c r="F47" s="292" t="s">
        <v>123</v>
      </c>
      <c r="G47" s="292" t="s">
        <v>264</v>
      </c>
      <c r="H47" s="292" t="s">
        <v>265</v>
      </c>
      <c r="I47" s="292" t="s">
        <v>123</v>
      </c>
      <c r="J47" s="292" t="s">
        <v>264</v>
      </c>
      <c r="K47" s="292" t="s">
        <v>265</v>
      </c>
      <c r="L47" s="31"/>
      <c r="M47" s="31"/>
      <c r="N47" s="31"/>
      <c r="O47" s="31"/>
      <c r="P47" s="31"/>
      <c r="Q47" s="31"/>
      <c r="R47" s="31"/>
      <c r="S47" s="31"/>
    </row>
    <row r="48" spans="1:19" ht="15.75" customHeight="1">
      <c r="A48" s="31"/>
      <c r="B48" s="55" t="s">
        <v>385</v>
      </c>
      <c r="C48" s="160">
        <v>155</v>
      </c>
      <c r="D48" s="86">
        <v>125</v>
      </c>
      <c r="E48" s="86">
        <v>30</v>
      </c>
      <c r="F48" s="86">
        <v>162</v>
      </c>
      <c r="G48" s="86">
        <v>133</v>
      </c>
      <c r="H48" s="86">
        <v>29</v>
      </c>
      <c r="I48" s="86">
        <v>177</v>
      </c>
      <c r="J48" s="86">
        <v>143</v>
      </c>
      <c r="K48" s="86">
        <v>34</v>
      </c>
      <c r="L48" s="31"/>
      <c r="M48" s="31"/>
      <c r="N48" s="31"/>
      <c r="O48" s="31"/>
      <c r="P48" s="31"/>
      <c r="Q48" s="31"/>
      <c r="R48" s="31"/>
      <c r="S48" s="31"/>
    </row>
    <row r="49" spans="1:19" ht="15.75" customHeight="1">
      <c r="A49" s="31"/>
      <c r="B49" s="57" t="s">
        <v>1204</v>
      </c>
      <c r="C49" s="162">
        <v>120</v>
      </c>
      <c r="D49" s="88">
        <v>94</v>
      </c>
      <c r="E49" s="88">
        <v>26</v>
      </c>
      <c r="F49" s="88">
        <v>96</v>
      </c>
      <c r="G49" s="88">
        <v>73</v>
      </c>
      <c r="H49" s="88">
        <v>23</v>
      </c>
      <c r="I49" s="88">
        <v>121</v>
      </c>
      <c r="J49" s="88">
        <v>95</v>
      </c>
      <c r="K49" s="88">
        <v>26</v>
      </c>
      <c r="L49" s="31"/>
      <c r="M49" s="31"/>
      <c r="N49" s="31"/>
      <c r="O49" s="31"/>
      <c r="P49" s="31"/>
      <c r="Q49" s="31"/>
      <c r="R49" s="31"/>
      <c r="S49" s="31"/>
    </row>
    <row r="50" spans="1:19" ht="15.75" customHeight="1">
      <c r="A50" s="31"/>
      <c r="B50" s="57" t="s">
        <v>1205</v>
      </c>
      <c r="C50" s="162">
        <v>108</v>
      </c>
      <c r="D50" s="88">
        <v>84</v>
      </c>
      <c r="E50" s="88">
        <v>24</v>
      </c>
      <c r="F50" s="88">
        <v>87</v>
      </c>
      <c r="G50" s="88">
        <v>64</v>
      </c>
      <c r="H50" s="88">
        <v>23</v>
      </c>
      <c r="I50" s="88">
        <v>119</v>
      </c>
      <c r="J50" s="88">
        <v>93</v>
      </c>
      <c r="K50" s="88">
        <v>26</v>
      </c>
      <c r="L50" s="31"/>
      <c r="M50" s="31"/>
      <c r="N50" s="31"/>
      <c r="O50" s="31"/>
      <c r="P50" s="31"/>
      <c r="Q50" s="31"/>
      <c r="R50" s="31"/>
      <c r="S50" s="31"/>
    </row>
    <row r="51" spans="1:19" ht="15.75" customHeight="1">
      <c r="A51" s="31"/>
      <c r="B51" s="61" t="s">
        <v>1206</v>
      </c>
      <c r="C51" s="163">
        <v>0</v>
      </c>
      <c r="D51" s="119">
        <v>0</v>
      </c>
      <c r="E51" s="119">
        <v>0</v>
      </c>
      <c r="F51" s="119">
        <v>76</v>
      </c>
      <c r="G51" s="119">
        <v>58</v>
      </c>
      <c r="H51" s="119">
        <v>18</v>
      </c>
      <c r="I51" s="119">
        <v>84</v>
      </c>
      <c r="J51" s="119">
        <v>73</v>
      </c>
      <c r="K51" s="119">
        <v>11</v>
      </c>
      <c r="L51" s="31"/>
      <c r="M51" s="31"/>
      <c r="N51" s="31"/>
      <c r="O51" s="31"/>
      <c r="P51" s="31"/>
      <c r="Q51" s="31"/>
      <c r="R51" s="31"/>
      <c r="S51" s="31"/>
    </row>
    <row r="52" spans="1:19" ht="15.75" customHeight="1">
      <c r="A52" s="31"/>
      <c r="B52" s="92" t="s">
        <v>386</v>
      </c>
      <c r="C52" s="185">
        <v>0.9</v>
      </c>
      <c r="D52" s="370">
        <v>0.89580000000000004</v>
      </c>
      <c r="E52" s="370">
        <v>0.92310000000000003</v>
      </c>
      <c r="F52" s="370">
        <v>0.90600000000000003</v>
      </c>
      <c r="G52" s="370">
        <v>0.877</v>
      </c>
      <c r="H52" s="370">
        <v>1</v>
      </c>
      <c r="I52" s="370">
        <v>0.98399999999999999</v>
      </c>
      <c r="J52" s="370">
        <v>0.97899999999999998</v>
      </c>
      <c r="K52" s="370">
        <v>1</v>
      </c>
      <c r="L52" s="31"/>
      <c r="M52" s="31"/>
      <c r="N52" s="31"/>
      <c r="O52" s="31"/>
      <c r="P52" s="31"/>
      <c r="Q52" s="31"/>
      <c r="R52" s="31"/>
      <c r="S52" s="31"/>
    </row>
    <row r="53" spans="1:19" ht="15.75" customHeight="1">
      <c r="A53" s="31"/>
      <c r="B53" s="61" t="s">
        <v>1207</v>
      </c>
      <c r="C53" s="183">
        <v>0</v>
      </c>
      <c r="D53" s="334">
        <v>0</v>
      </c>
      <c r="E53" s="334">
        <v>0</v>
      </c>
      <c r="F53" s="327">
        <v>0.87360000000000004</v>
      </c>
      <c r="G53" s="327">
        <v>0.90629999999999999</v>
      </c>
      <c r="H53" s="327">
        <v>0.78259999999999996</v>
      </c>
      <c r="I53" s="327">
        <v>0.83199999999999996</v>
      </c>
      <c r="J53" s="327">
        <v>0.83899999999999997</v>
      </c>
      <c r="K53" s="327">
        <v>0.78600000000000003</v>
      </c>
      <c r="L53" s="31"/>
      <c r="M53" s="31"/>
      <c r="N53" s="31"/>
      <c r="O53" s="31"/>
      <c r="P53" s="31"/>
      <c r="Q53" s="31"/>
      <c r="R53" s="31"/>
      <c r="S53" s="31"/>
    </row>
    <row r="54" spans="1:19" ht="8.15" customHeight="1">
      <c r="A54" s="31"/>
      <c r="B54" s="47"/>
      <c r="C54" s="47"/>
      <c r="D54" s="47"/>
      <c r="E54" s="47"/>
      <c r="F54" s="47"/>
      <c r="G54" s="47"/>
      <c r="H54" s="47"/>
      <c r="I54" s="47"/>
      <c r="J54" s="47"/>
      <c r="K54" s="47"/>
      <c r="L54" s="31"/>
      <c r="M54" s="31"/>
      <c r="N54" s="31"/>
      <c r="O54" s="31"/>
      <c r="P54" s="31"/>
      <c r="Q54" s="31"/>
      <c r="R54" s="31"/>
      <c r="S54" s="31"/>
    </row>
    <row r="55" spans="1:19" ht="70" customHeight="1">
      <c r="A55" s="31"/>
      <c r="B55" s="822" t="s">
        <v>387</v>
      </c>
      <c r="C55" s="822"/>
      <c r="D55" s="822"/>
      <c r="E55" s="822"/>
      <c r="F55" s="822"/>
      <c r="G55" s="822"/>
      <c r="H55" s="822"/>
      <c r="I55" s="822"/>
      <c r="J55" s="822"/>
      <c r="K55" s="822"/>
      <c r="L55" s="31"/>
      <c r="M55" s="31"/>
      <c r="N55" s="31"/>
      <c r="O55" s="31"/>
      <c r="P55" s="31"/>
      <c r="Q55" s="31"/>
      <c r="R55" s="31"/>
      <c r="S55" s="31"/>
    </row>
    <row r="56" spans="1:19" ht="15" customHeight="1">
      <c r="A56" s="31"/>
      <c r="B56" s="31"/>
      <c r="C56" s="31"/>
      <c r="D56" s="31"/>
      <c r="E56" s="31"/>
      <c r="F56" s="31"/>
      <c r="G56" s="31"/>
      <c r="H56" s="31"/>
      <c r="I56" s="31"/>
      <c r="J56" s="31"/>
      <c r="K56" s="31"/>
      <c r="L56" s="31"/>
      <c r="M56" s="31"/>
      <c r="N56" s="31"/>
      <c r="O56" s="31"/>
      <c r="P56" s="31"/>
      <c r="Q56" s="31"/>
      <c r="R56" s="31"/>
      <c r="S56" s="31"/>
    </row>
    <row r="57" spans="1:19" ht="15" customHeight="1">
      <c r="A57" s="31"/>
      <c r="B57" s="31"/>
      <c r="C57" s="31"/>
      <c r="D57" s="31"/>
      <c r="E57" s="31"/>
      <c r="F57" s="31"/>
      <c r="G57" s="31"/>
      <c r="H57" s="31"/>
      <c r="I57" s="31"/>
      <c r="J57" s="31"/>
      <c r="K57" s="31"/>
      <c r="L57" s="31"/>
      <c r="M57" s="31"/>
      <c r="N57" s="31"/>
      <c r="O57" s="31"/>
      <c r="P57" s="31"/>
      <c r="Q57" s="31"/>
      <c r="R57" s="31"/>
      <c r="S57" s="31"/>
    </row>
    <row r="58" spans="1:19" ht="41">
      <c r="A58" s="31"/>
      <c r="B58" s="286" t="s">
        <v>1320</v>
      </c>
      <c r="C58" s="365"/>
      <c r="D58" s="373" t="s">
        <v>388</v>
      </c>
      <c r="E58" s="373" t="s">
        <v>1321</v>
      </c>
      <c r="F58" s="373" t="s">
        <v>389</v>
      </c>
      <c r="G58" s="373" t="s">
        <v>1322</v>
      </c>
      <c r="H58" s="373" t="s">
        <v>390</v>
      </c>
      <c r="I58" s="31"/>
      <c r="J58" s="366" t="s">
        <v>391</v>
      </c>
      <c r="K58" s="366" t="s">
        <v>392</v>
      </c>
      <c r="L58" s="31"/>
      <c r="M58" s="31"/>
      <c r="N58" s="31"/>
      <c r="O58" s="31"/>
      <c r="P58" s="31"/>
      <c r="Q58" s="31"/>
      <c r="R58" s="31"/>
      <c r="S58" s="31"/>
    </row>
    <row r="59" spans="1:19" ht="15.75" customHeight="1">
      <c r="A59" s="31"/>
      <c r="B59" s="816" t="s">
        <v>49</v>
      </c>
      <c r="C59" s="55" t="s">
        <v>393</v>
      </c>
      <c r="D59" s="367" t="s">
        <v>394</v>
      </c>
      <c r="E59" s="367" t="s">
        <v>394</v>
      </c>
      <c r="F59" s="368" t="s">
        <v>395</v>
      </c>
      <c r="G59" s="368" t="s">
        <v>395</v>
      </c>
      <c r="H59" s="368" t="s">
        <v>395</v>
      </c>
      <c r="I59" s="31"/>
      <c r="J59" s="368" t="s">
        <v>395</v>
      </c>
      <c r="K59" s="367" t="s">
        <v>394</v>
      </c>
      <c r="L59" s="31"/>
      <c r="M59" s="31"/>
      <c r="N59" s="31"/>
      <c r="O59" s="31"/>
      <c r="P59" s="31"/>
      <c r="Q59" s="31"/>
      <c r="R59" s="31"/>
      <c r="S59" s="31"/>
    </row>
    <row r="60" spans="1:19" ht="15.75" customHeight="1">
      <c r="A60" s="31"/>
      <c r="B60" s="792"/>
      <c r="C60" s="57" t="s">
        <v>396</v>
      </c>
      <c r="D60" s="6" t="s">
        <v>394</v>
      </c>
      <c r="E60" s="6" t="s">
        <v>394</v>
      </c>
      <c r="F60" s="7" t="s">
        <v>395</v>
      </c>
      <c r="G60" s="7" t="s">
        <v>395</v>
      </c>
      <c r="H60" s="7" t="s">
        <v>395</v>
      </c>
      <c r="I60" s="31"/>
      <c r="J60" s="369"/>
      <c r="K60" s="369"/>
      <c r="L60" s="31"/>
      <c r="M60" s="31"/>
      <c r="N60" s="31"/>
      <c r="O60" s="31"/>
      <c r="P60" s="31"/>
      <c r="Q60" s="31"/>
      <c r="R60" s="31"/>
      <c r="S60" s="31"/>
    </row>
    <row r="61" spans="1:19" ht="15.75" customHeight="1">
      <c r="A61" s="31"/>
      <c r="B61" s="815"/>
      <c r="C61" s="57" t="s">
        <v>268</v>
      </c>
      <c r="D61" s="6" t="s">
        <v>394</v>
      </c>
      <c r="E61" s="6" t="s">
        <v>394</v>
      </c>
      <c r="F61" s="6" t="s">
        <v>394</v>
      </c>
      <c r="G61" s="7" t="s">
        <v>395</v>
      </c>
      <c r="H61" s="7" t="s">
        <v>395</v>
      </c>
      <c r="I61" s="31"/>
      <c r="J61" s="31"/>
      <c r="K61" s="31"/>
      <c r="L61" s="31"/>
      <c r="M61" s="31"/>
      <c r="N61" s="31"/>
      <c r="O61" s="31"/>
      <c r="P61" s="31"/>
      <c r="Q61" s="31"/>
      <c r="R61" s="31"/>
      <c r="S61" s="31"/>
    </row>
    <row r="62" spans="1:19" ht="15.75" customHeight="1">
      <c r="A62" s="31"/>
      <c r="B62" s="814" t="s">
        <v>288</v>
      </c>
      <c r="C62" s="57" t="s">
        <v>393</v>
      </c>
      <c r="D62" s="7" t="s">
        <v>395</v>
      </c>
      <c r="E62" s="7" t="s">
        <v>395</v>
      </c>
      <c r="F62" s="7" t="s">
        <v>395</v>
      </c>
      <c r="G62" s="7" t="s">
        <v>395</v>
      </c>
      <c r="H62" s="7" t="s">
        <v>395</v>
      </c>
      <c r="I62" s="31"/>
      <c r="J62" s="31"/>
      <c r="K62" s="31"/>
      <c r="L62" s="31"/>
      <c r="M62" s="31"/>
      <c r="N62" s="31"/>
      <c r="O62" s="31"/>
      <c r="P62" s="31"/>
      <c r="Q62" s="31"/>
      <c r="R62" s="31"/>
      <c r="S62" s="31"/>
    </row>
    <row r="63" spans="1:19" ht="15.75" customHeight="1">
      <c r="A63" s="31"/>
      <c r="B63" s="792"/>
      <c r="C63" s="57" t="s">
        <v>396</v>
      </c>
      <c r="D63" s="7" t="s">
        <v>395</v>
      </c>
      <c r="E63" s="7" t="s">
        <v>395</v>
      </c>
      <c r="F63" s="7" t="s">
        <v>395</v>
      </c>
      <c r="G63" s="7" t="s">
        <v>395</v>
      </c>
      <c r="H63" s="7" t="s">
        <v>395</v>
      </c>
      <c r="I63" s="31"/>
      <c r="J63" s="31"/>
      <c r="K63" s="31"/>
      <c r="L63" s="31"/>
      <c r="M63" s="31"/>
      <c r="N63" s="31"/>
      <c r="O63" s="31"/>
      <c r="P63" s="31"/>
      <c r="Q63" s="31"/>
      <c r="R63" s="31"/>
      <c r="S63" s="31"/>
    </row>
    <row r="64" spans="1:19" ht="15.75" customHeight="1">
      <c r="A64" s="31"/>
      <c r="B64" s="815"/>
      <c r="C64" s="57" t="s">
        <v>268</v>
      </c>
      <c r="D64" s="7" t="s">
        <v>395</v>
      </c>
      <c r="E64" s="7" t="s">
        <v>395</v>
      </c>
      <c r="F64" s="6" t="s">
        <v>394</v>
      </c>
      <c r="G64" s="7" t="s">
        <v>395</v>
      </c>
      <c r="H64" s="7" t="s">
        <v>395</v>
      </c>
      <c r="I64" s="31"/>
      <c r="J64" s="31"/>
      <c r="K64" s="31"/>
      <c r="L64" s="31"/>
      <c r="M64" s="31"/>
      <c r="N64" s="31"/>
      <c r="O64" s="31"/>
      <c r="P64" s="31"/>
      <c r="Q64" s="31"/>
      <c r="R64" s="31"/>
      <c r="S64" s="31"/>
    </row>
    <row r="65" spans="1:19" ht="15.75" customHeight="1">
      <c r="A65" s="31"/>
      <c r="B65" s="814" t="s">
        <v>55</v>
      </c>
      <c r="C65" s="57" t="s">
        <v>393</v>
      </c>
      <c r="D65" s="7" t="s">
        <v>395</v>
      </c>
      <c r="E65" s="7" t="s">
        <v>395</v>
      </c>
      <c r="F65" s="7" t="s">
        <v>395</v>
      </c>
      <c r="G65" s="7" t="s">
        <v>395</v>
      </c>
      <c r="H65" s="7" t="s">
        <v>395</v>
      </c>
      <c r="I65" s="31"/>
      <c r="J65" s="31"/>
      <c r="K65" s="31"/>
      <c r="L65" s="31"/>
      <c r="M65" s="31"/>
      <c r="N65" s="31"/>
      <c r="O65" s="31"/>
      <c r="P65" s="31"/>
      <c r="Q65" s="31"/>
      <c r="R65" s="31"/>
      <c r="S65" s="31"/>
    </row>
    <row r="66" spans="1:19" ht="15.75" customHeight="1">
      <c r="A66" s="31"/>
      <c r="B66" s="792"/>
      <c r="C66" s="57" t="s">
        <v>396</v>
      </c>
      <c r="D66" s="7" t="s">
        <v>395</v>
      </c>
      <c r="E66" s="7" t="s">
        <v>395</v>
      </c>
      <c r="F66" s="7" t="s">
        <v>395</v>
      </c>
      <c r="G66" s="7" t="s">
        <v>395</v>
      </c>
      <c r="H66" s="7" t="s">
        <v>395</v>
      </c>
      <c r="I66" s="31"/>
      <c r="J66" s="31"/>
      <c r="K66" s="31"/>
      <c r="L66" s="31"/>
      <c r="M66" s="31"/>
      <c r="N66" s="31"/>
      <c r="O66" s="31"/>
      <c r="P66" s="31"/>
      <c r="Q66" s="31"/>
      <c r="R66" s="31"/>
      <c r="S66" s="31"/>
    </row>
    <row r="67" spans="1:19" ht="15.75" customHeight="1">
      <c r="A67" s="31"/>
      <c r="B67" s="815"/>
      <c r="C67" s="57" t="s">
        <v>268</v>
      </c>
      <c r="D67" s="6" t="s">
        <v>394</v>
      </c>
      <c r="E67" s="6" t="s">
        <v>394</v>
      </c>
      <c r="F67" s="6" t="s">
        <v>394</v>
      </c>
      <c r="G67" s="6" t="s">
        <v>394</v>
      </c>
      <c r="H67" s="7" t="s">
        <v>395</v>
      </c>
      <c r="I67" s="31"/>
      <c r="J67" s="31"/>
      <c r="K67" s="31"/>
      <c r="L67" s="31"/>
      <c r="M67" s="31"/>
      <c r="N67" s="31"/>
      <c r="O67" s="31"/>
      <c r="P67" s="31"/>
      <c r="Q67" s="31"/>
      <c r="R67" s="31"/>
      <c r="S67" s="31"/>
    </row>
    <row r="68" spans="1:19" ht="15.75" customHeight="1">
      <c r="A68" s="31"/>
      <c r="B68" s="814" t="s">
        <v>71</v>
      </c>
      <c r="C68" s="57" t="s">
        <v>393</v>
      </c>
      <c r="D68" s="7" t="s">
        <v>395</v>
      </c>
      <c r="E68" s="7" t="s">
        <v>395</v>
      </c>
      <c r="F68" s="7" t="s">
        <v>395</v>
      </c>
      <c r="G68" s="7" t="s">
        <v>395</v>
      </c>
      <c r="H68" s="7" t="s">
        <v>395</v>
      </c>
      <c r="I68" s="31"/>
      <c r="J68" s="31"/>
      <c r="K68" s="31"/>
      <c r="L68" s="31"/>
      <c r="M68" s="31"/>
      <c r="N68" s="31"/>
      <c r="O68" s="31"/>
      <c r="P68" s="31"/>
      <c r="Q68" s="31"/>
      <c r="R68" s="31"/>
      <c r="S68" s="31"/>
    </row>
    <row r="69" spans="1:19" ht="15.75" customHeight="1">
      <c r="A69" s="31"/>
      <c r="B69" s="792"/>
      <c r="C69" s="57" t="s">
        <v>396</v>
      </c>
      <c r="D69" s="7" t="s">
        <v>395</v>
      </c>
      <c r="E69" s="7" t="s">
        <v>395</v>
      </c>
      <c r="F69" s="7" t="s">
        <v>395</v>
      </c>
      <c r="G69" s="7" t="s">
        <v>395</v>
      </c>
      <c r="H69" s="7" t="s">
        <v>395</v>
      </c>
      <c r="I69" s="31"/>
      <c r="J69" s="31"/>
      <c r="K69" s="31"/>
      <c r="L69" s="31"/>
      <c r="M69" s="31"/>
      <c r="N69" s="31"/>
      <c r="O69" s="31"/>
      <c r="P69" s="31"/>
      <c r="Q69" s="31"/>
      <c r="R69" s="31"/>
      <c r="S69" s="31"/>
    </row>
    <row r="70" spans="1:19" ht="15.75" customHeight="1">
      <c r="A70" s="31"/>
      <c r="B70" s="812"/>
      <c r="C70" s="61" t="s">
        <v>268</v>
      </c>
      <c r="D70" s="8" t="s">
        <v>395</v>
      </c>
      <c r="E70" s="8" t="s">
        <v>395</v>
      </c>
      <c r="F70" s="374" t="s">
        <v>394</v>
      </c>
      <c r="G70" s="8" t="s">
        <v>395</v>
      </c>
      <c r="H70" s="8" t="s">
        <v>395</v>
      </c>
      <c r="I70" s="31"/>
      <c r="J70" s="31"/>
      <c r="K70" s="31"/>
      <c r="L70" s="31"/>
      <c r="M70" s="31"/>
      <c r="N70" s="31"/>
      <c r="O70" s="31"/>
      <c r="P70" s="31"/>
      <c r="Q70" s="31"/>
      <c r="R70" s="31"/>
      <c r="S70" s="31"/>
    </row>
    <row r="71" spans="1:19" ht="8.15" customHeight="1">
      <c r="A71" s="31"/>
      <c r="B71" s="47"/>
      <c r="C71" s="47"/>
      <c r="D71" s="47"/>
      <c r="E71" s="47"/>
      <c r="F71" s="47"/>
      <c r="G71" s="47"/>
      <c r="H71" s="47"/>
      <c r="I71" s="31"/>
      <c r="J71" s="31"/>
      <c r="K71" s="31"/>
      <c r="L71" s="31"/>
      <c r="M71" s="31"/>
      <c r="N71" s="31"/>
      <c r="O71" s="31"/>
      <c r="P71" s="31"/>
      <c r="Q71" s="31"/>
      <c r="R71" s="31"/>
      <c r="S71" s="31"/>
    </row>
    <row r="72" spans="1:19" ht="45.75" customHeight="1">
      <c r="A72" s="31"/>
      <c r="B72" s="822" t="s">
        <v>397</v>
      </c>
      <c r="C72" s="822"/>
      <c r="D72" s="822"/>
      <c r="E72" s="822"/>
      <c r="F72" s="822"/>
      <c r="G72" s="822"/>
      <c r="H72" s="822"/>
      <c r="I72" s="31"/>
      <c r="J72" s="31"/>
      <c r="K72" s="31"/>
      <c r="L72" s="31"/>
      <c r="M72" s="31"/>
      <c r="N72" s="31"/>
      <c r="O72" s="31"/>
      <c r="P72" s="31"/>
      <c r="Q72" s="31"/>
      <c r="R72" s="31"/>
      <c r="S72" s="31"/>
    </row>
    <row r="73" spans="1:19" ht="15" customHeight="1">
      <c r="A73" s="36"/>
      <c r="B73" s="36"/>
      <c r="C73" s="36"/>
      <c r="D73" s="36"/>
      <c r="E73" s="36"/>
      <c r="F73" s="36"/>
      <c r="G73" s="36"/>
      <c r="H73" s="36"/>
      <c r="I73" s="36"/>
      <c r="J73" s="36"/>
      <c r="K73" s="36"/>
      <c r="L73" s="36"/>
      <c r="M73" s="36"/>
      <c r="N73" s="36"/>
      <c r="O73" s="36"/>
      <c r="P73" s="36"/>
      <c r="Q73" s="36"/>
      <c r="R73" s="36"/>
      <c r="S73" s="36"/>
    </row>
    <row r="74" spans="1:19" ht="15" customHeight="1">
      <c r="A74" s="31"/>
      <c r="B74" s="31"/>
      <c r="C74" s="31"/>
      <c r="D74" s="31"/>
      <c r="E74" s="31"/>
      <c r="F74" s="31"/>
      <c r="G74" s="31"/>
      <c r="H74" s="31"/>
      <c r="I74" s="31"/>
      <c r="J74" s="31"/>
      <c r="K74" s="31"/>
      <c r="L74" s="31"/>
      <c r="M74" s="31"/>
      <c r="N74" s="31"/>
      <c r="O74" s="31"/>
      <c r="P74" s="31"/>
      <c r="Q74" s="31"/>
      <c r="R74" s="31"/>
      <c r="S74" s="31"/>
    </row>
    <row r="75" spans="1:19" ht="15.75" customHeight="1">
      <c r="A75" s="31"/>
      <c r="B75" s="34"/>
      <c r="C75" s="825" t="s">
        <v>1323</v>
      </c>
      <c r="D75" s="825"/>
      <c r="E75" s="846"/>
      <c r="F75" s="825" t="s">
        <v>119</v>
      </c>
      <c r="G75" s="825"/>
      <c r="H75" s="846"/>
      <c r="I75" s="847" t="s">
        <v>120</v>
      </c>
      <c r="J75" s="825"/>
      <c r="K75" s="825"/>
      <c r="L75" s="31"/>
      <c r="M75" s="31"/>
      <c r="N75" s="31"/>
      <c r="O75" s="31"/>
      <c r="P75" s="31"/>
      <c r="Q75" s="31"/>
      <c r="R75" s="31"/>
      <c r="S75" s="31"/>
    </row>
    <row r="76" spans="1:19" ht="15.75" customHeight="1">
      <c r="A76" s="31"/>
      <c r="B76" s="286" t="s">
        <v>398</v>
      </c>
      <c r="C76" s="292" t="s">
        <v>272</v>
      </c>
      <c r="D76" s="292" t="s">
        <v>273</v>
      </c>
      <c r="E76" s="309" t="s">
        <v>399</v>
      </c>
      <c r="F76" s="292" t="s">
        <v>272</v>
      </c>
      <c r="G76" s="292" t="s">
        <v>273</v>
      </c>
      <c r="H76" s="309" t="s">
        <v>399</v>
      </c>
      <c r="I76" s="375" t="s">
        <v>272</v>
      </c>
      <c r="J76" s="292" t="s">
        <v>273</v>
      </c>
      <c r="K76" s="292" t="s">
        <v>399</v>
      </c>
      <c r="L76" s="31"/>
      <c r="M76" s="31"/>
      <c r="N76" s="31"/>
      <c r="O76" s="31"/>
      <c r="P76" s="31"/>
      <c r="Q76" s="31"/>
      <c r="R76" s="31"/>
      <c r="S76" s="31"/>
    </row>
    <row r="77" spans="1:19" ht="15.75" customHeight="1">
      <c r="A77" s="31"/>
      <c r="B77" s="55" t="s">
        <v>400</v>
      </c>
      <c r="C77" s="186">
        <v>1</v>
      </c>
      <c r="D77" s="186">
        <v>1</v>
      </c>
      <c r="E77" s="356">
        <v>1</v>
      </c>
      <c r="F77" s="323">
        <v>1</v>
      </c>
      <c r="G77" s="323">
        <v>1</v>
      </c>
      <c r="H77" s="359">
        <v>1</v>
      </c>
      <c r="I77" s="362">
        <v>0.92900000000000005</v>
      </c>
      <c r="J77" s="323">
        <v>1</v>
      </c>
      <c r="K77" s="323">
        <v>0.97599999999999998</v>
      </c>
      <c r="L77" s="31"/>
      <c r="M77" s="31"/>
      <c r="N77" s="31"/>
      <c r="O77" s="31"/>
      <c r="P77" s="31"/>
      <c r="Q77" s="31"/>
      <c r="R77" s="31"/>
      <c r="S77" s="31"/>
    </row>
    <row r="78" spans="1:19" ht="15.75" customHeight="1">
      <c r="A78" s="31"/>
      <c r="B78" s="57" t="s">
        <v>297</v>
      </c>
      <c r="C78" s="187">
        <v>0.92</v>
      </c>
      <c r="D78" s="187">
        <v>0.95</v>
      </c>
      <c r="E78" s="357">
        <v>0.94</v>
      </c>
      <c r="F78" s="325">
        <v>0.98599999999999999</v>
      </c>
      <c r="G78" s="325">
        <v>0.96899999999999997</v>
      </c>
      <c r="H78" s="360">
        <v>0.97399999999999998</v>
      </c>
      <c r="I78" s="363">
        <v>0.96</v>
      </c>
      <c r="J78" s="325">
        <v>0.97099999999999997</v>
      </c>
      <c r="K78" s="325">
        <v>0.96799999999999997</v>
      </c>
      <c r="L78" s="31"/>
      <c r="M78" s="31"/>
      <c r="N78" s="31"/>
      <c r="O78" s="31"/>
      <c r="P78" s="31"/>
      <c r="Q78" s="31"/>
      <c r="R78" s="31"/>
      <c r="S78" s="31"/>
    </row>
    <row r="79" spans="1:19" ht="15.75" customHeight="1">
      <c r="A79" s="31"/>
      <c r="B79" s="61" t="s">
        <v>298</v>
      </c>
      <c r="C79" s="144">
        <v>0.63</v>
      </c>
      <c r="D79" s="144">
        <v>0.55000000000000004</v>
      </c>
      <c r="E79" s="358">
        <v>0.56999999999999995</v>
      </c>
      <c r="F79" s="327">
        <v>0.64300000000000002</v>
      </c>
      <c r="G79" s="327">
        <v>0.47699999999999998</v>
      </c>
      <c r="H79" s="361">
        <v>0.51500000000000001</v>
      </c>
      <c r="I79" s="364">
        <v>0.64300000000000002</v>
      </c>
      <c r="J79" s="327">
        <v>0.45600000000000002</v>
      </c>
      <c r="K79" s="327">
        <v>0.49399999999999999</v>
      </c>
      <c r="L79" s="31"/>
      <c r="M79" s="31"/>
      <c r="N79" s="31"/>
      <c r="O79" s="31"/>
      <c r="P79" s="31"/>
      <c r="Q79" s="31"/>
      <c r="R79" s="31"/>
      <c r="S79" s="31"/>
    </row>
    <row r="80" spans="1:19" ht="8.15" customHeight="1">
      <c r="A80" s="36"/>
      <c r="B80" s="355"/>
      <c r="C80" s="355"/>
      <c r="D80" s="355"/>
      <c r="E80" s="355"/>
      <c r="F80" s="355"/>
      <c r="G80" s="355"/>
      <c r="H80" s="355"/>
      <c r="I80" s="355"/>
      <c r="J80" s="355"/>
      <c r="K80" s="355"/>
      <c r="L80" s="31"/>
      <c r="M80" s="31"/>
      <c r="N80" s="31"/>
      <c r="O80" s="36"/>
      <c r="P80" s="36"/>
      <c r="Q80" s="36"/>
      <c r="R80" s="36"/>
      <c r="S80" s="36"/>
    </row>
    <row r="81" spans="1:19" ht="34.15" customHeight="1">
      <c r="A81" s="31"/>
      <c r="B81" s="822" t="s">
        <v>401</v>
      </c>
      <c r="C81" s="822"/>
      <c r="D81" s="822"/>
      <c r="E81" s="822"/>
      <c r="F81" s="822"/>
      <c r="G81" s="822"/>
      <c r="H81" s="822"/>
      <c r="I81" s="822"/>
      <c r="J81" s="822"/>
      <c r="K81" s="822"/>
      <c r="L81" s="31"/>
      <c r="M81" s="31"/>
      <c r="N81" s="31"/>
      <c r="O81" s="31"/>
      <c r="P81" s="31"/>
      <c r="Q81" s="31"/>
      <c r="R81" s="31"/>
      <c r="S81" s="31"/>
    </row>
    <row r="82" spans="1:19" ht="15" customHeight="1">
      <c r="A82" s="31"/>
      <c r="B82" s="31"/>
      <c r="C82" s="31"/>
      <c r="D82" s="31"/>
      <c r="E82" s="31"/>
      <c r="F82" s="31"/>
      <c r="G82" s="31"/>
      <c r="H82" s="31"/>
      <c r="I82" s="31"/>
      <c r="J82" s="31"/>
      <c r="K82" s="31"/>
      <c r="L82" s="31"/>
      <c r="M82" s="31"/>
      <c r="N82" s="31"/>
      <c r="O82" s="31"/>
      <c r="P82" s="31"/>
      <c r="Q82" s="31"/>
      <c r="R82" s="31"/>
      <c r="S82" s="31"/>
    </row>
    <row r="83" spans="1:19" ht="15" customHeight="1">
      <c r="A83" s="31"/>
      <c r="B83" s="31"/>
      <c r="C83" s="31"/>
      <c r="D83" s="31"/>
      <c r="E83" s="31"/>
      <c r="F83" s="31"/>
      <c r="G83" s="31"/>
      <c r="H83" s="31"/>
      <c r="I83" s="31"/>
      <c r="J83" s="31"/>
      <c r="K83" s="31"/>
      <c r="L83" s="31"/>
      <c r="M83" s="31"/>
      <c r="N83" s="31"/>
      <c r="O83" s="31"/>
      <c r="P83" s="31"/>
      <c r="Q83" s="31"/>
      <c r="R83" s="31"/>
      <c r="S83" s="31"/>
    </row>
    <row r="84" spans="1:19" ht="22.5" customHeight="1">
      <c r="A84" s="31"/>
      <c r="B84" s="286" t="s">
        <v>402</v>
      </c>
      <c r="C84" s="292" t="s">
        <v>118</v>
      </c>
      <c r="D84" s="292" t="s">
        <v>119</v>
      </c>
      <c r="E84" s="292" t="s">
        <v>120</v>
      </c>
      <c r="F84" s="292" t="s">
        <v>121</v>
      </c>
      <c r="G84" s="292" t="s">
        <v>122</v>
      </c>
      <c r="H84" s="31"/>
      <c r="I84" s="31"/>
      <c r="J84" s="31"/>
      <c r="K84" s="31"/>
      <c r="L84" s="31"/>
      <c r="M84" s="31"/>
      <c r="N84" s="31"/>
      <c r="O84" s="31"/>
      <c r="P84" s="31"/>
      <c r="Q84" s="31"/>
      <c r="R84" s="31"/>
      <c r="S84" s="31"/>
    </row>
    <row r="85" spans="1:19" ht="19.149999999999999" customHeight="1">
      <c r="A85" s="31"/>
      <c r="B85" s="170" t="s">
        <v>1208</v>
      </c>
      <c r="C85" s="188">
        <v>0.75800000000000001</v>
      </c>
      <c r="D85" s="344">
        <v>0.83199999999999996</v>
      </c>
      <c r="E85" s="347">
        <v>0.8</v>
      </c>
      <c r="F85" s="344">
        <v>0.78200000000000003</v>
      </c>
      <c r="G85" s="344">
        <v>0.7</v>
      </c>
      <c r="H85" s="31"/>
      <c r="I85" s="31"/>
      <c r="J85" s="31"/>
      <c r="K85" s="31"/>
      <c r="L85" s="31"/>
      <c r="M85" s="31"/>
      <c r="N85" s="31"/>
      <c r="O85" s="31"/>
      <c r="P85" s="31"/>
      <c r="Q85" s="31"/>
      <c r="R85" s="31"/>
      <c r="S85" s="31"/>
    </row>
    <row r="86" spans="1:19" ht="8.15" customHeight="1">
      <c r="A86" s="31"/>
      <c r="B86" s="47"/>
      <c r="C86" s="47"/>
      <c r="D86" s="47"/>
      <c r="E86" s="47"/>
      <c r="F86" s="47"/>
      <c r="G86" s="47"/>
      <c r="H86" s="31"/>
      <c r="I86" s="31"/>
      <c r="J86" s="31"/>
      <c r="K86" s="31"/>
      <c r="L86" s="31"/>
      <c r="M86" s="31"/>
      <c r="N86" s="31"/>
      <c r="O86" s="31"/>
      <c r="P86" s="31"/>
      <c r="Q86" s="31"/>
      <c r="R86" s="31"/>
      <c r="S86" s="31"/>
    </row>
    <row r="87" spans="1:19" ht="29.15" customHeight="1">
      <c r="A87" s="31"/>
      <c r="B87" s="822" t="s">
        <v>403</v>
      </c>
      <c r="C87" s="822"/>
      <c r="D87" s="822"/>
      <c r="E87" s="822"/>
      <c r="F87" s="822"/>
      <c r="G87" s="822"/>
      <c r="H87" s="31"/>
      <c r="I87" s="31"/>
      <c r="J87" s="31"/>
      <c r="K87" s="31"/>
      <c r="L87" s="31"/>
      <c r="M87" s="31"/>
      <c r="N87" s="31"/>
      <c r="O87" s="31"/>
      <c r="P87" s="31"/>
      <c r="Q87" s="31"/>
      <c r="R87" s="31"/>
      <c r="S87" s="31"/>
    </row>
    <row r="88" spans="1:19" ht="15" customHeight="1">
      <c r="A88" s="36"/>
      <c r="B88" s="35"/>
      <c r="C88" s="35"/>
      <c r="D88" s="35"/>
      <c r="E88" s="35"/>
      <c r="F88" s="35"/>
      <c r="G88" s="36"/>
      <c r="H88" s="36"/>
      <c r="I88" s="36"/>
      <c r="J88" s="36"/>
      <c r="K88" s="36"/>
      <c r="L88" s="36"/>
      <c r="M88" s="36"/>
      <c r="N88" s="36"/>
      <c r="O88" s="36"/>
      <c r="P88" s="36"/>
      <c r="Q88" s="36"/>
      <c r="R88" s="36"/>
      <c r="S88" s="36"/>
    </row>
    <row r="89" spans="1:19" ht="15" customHeight="1">
      <c r="A89" s="31"/>
      <c r="B89" s="31"/>
      <c r="C89" s="31"/>
      <c r="D89" s="31"/>
      <c r="E89" s="31"/>
      <c r="F89" s="31"/>
      <c r="G89" s="31"/>
      <c r="H89" s="31"/>
      <c r="I89" s="31"/>
      <c r="J89" s="31"/>
      <c r="K89" s="31"/>
      <c r="L89" s="31"/>
      <c r="M89" s="31"/>
      <c r="N89" s="31"/>
      <c r="O89" s="31"/>
      <c r="P89" s="31"/>
      <c r="Q89" s="31"/>
      <c r="R89" s="31"/>
      <c r="S89" s="31"/>
    </row>
    <row r="90" spans="1:19" ht="26.65" customHeight="1">
      <c r="A90" s="31"/>
      <c r="B90" s="310" t="s">
        <v>404</v>
      </c>
      <c r="C90" s="31"/>
      <c r="D90" s="31"/>
      <c r="E90" s="31"/>
      <c r="F90" s="31"/>
      <c r="G90" s="31"/>
      <c r="H90" s="31"/>
      <c r="I90" s="31"/>
      <c r="J90" s="31"/>
      <c r="K90" s="31"/>
      <c r="L90" s="31"/>
      <c r="M90" s="31"/>
      <c r="N90" s="31"/>
      <c r="O90" s="31"/>
      <c r="P90" s="31"/>
      <c r="Q90" s="31"/>
      <c r="R90" s="31"/>
      <c r="S90" s="31"/>
    </row>
    <row r="91" spans="1:19" ht="15" customHeight="1">
      <c r="A91" s="36"/>
      <c r="B91" s="36"/>
      <c r="C91" s="36"/>
      <c r="D91" s="36"/>
      <c r="E91" s="36"/>
      <c r="F91" s="36"/>
      <c r="G91" s="36"/>
      <c r="H91" s="36"/>
      <c r="I91" s="36"/>
      <c r="J91" s="36"/>
      <c r="K91" s="36"/>
      <c r="L91" s="36"/>
      <c r="M91" s="36"/>
      <c r="N91" s="36"/>
      <c r="O91" s="36"/>
      <c r="P91" s="36"/>
      <c r="Q91" s="36"/>
      <c r="R91" s="36"/>
      <c r="S91" s="36"/>
    </row>
    <row r="92" spans="1:19" ht="15" customHeight="1">
      <c r="A92" s="31"/>
      <c r="B92" s="31"/>
      <c r="C92" s="31"/>
      <c r="D92" s="31"/>
      <c r="E92" s="31"/>
      <c r="F92" s="31"/>
      <c r="G92" s="31"/>
      <c r="H92" s="31"/>
      <c r="I92" s="31"/>
      <c r="J92" s="31"/>
      <c r="K92" s="31"/>
      <c r="L92" s="31"/>
      <c r="M92" s="31"/>
      <c r="N92" s="31"/>
      <c r="O92" s="31"/>
      <c r="P92" s="31"/>
      <c r="Q92" s="31"/>
      <c r="R92" s="31"/>
      <c r="S92" s="31"/>
    </row>
    <row r="93" spans="1:19" s="36" customFormat="1" ht="15.75" customHeight="1">
      <c r="A93" s="31"/>
      <c r="B93" s="34"/>
      <c r="C93" s="825" t="s">
        <v>118</v>
      </c>
      <c r="D93" s="825"/>
      <c r="E93" s="825"/>
      <c r="F93" s="34"/>
      <c r="G93" s="34"/>
      <c r="H93" s="34"/>
      <c r="I93" s="34"/>
      <c r="J93" s="31"/>
      <c r="K93" s="31"/>
      <c r="L93" s="31"/>
      <c r="M93" s="31"/>
      <c r="N93" s="31"/>
      <c r="O93" s="31"/>
      <c r="P93" s="31"/>
      <c r="Q93" s="31"/>
      <c r="R93" s="31"/>
      <c r="S93" s="31"/>
    </row>
    <row r="94" spans="1:19" ht="25.9" customHeight="1">
      <c r="A94" s="31"/>
      <c r="B94" s="286" t="s">
        <v>1324</v>
      </c>
      <c r="C94" s="292" t="s">
        <v>405</v>
      </c>
      <c r="D94" s="292" t="s">
        <v>406</v>
      </c>
      <c r="E94" s="292" t="s">
        <v>407</v>
      </c>
      <c r="F94" s="292" t="s">
        <v>408</v>
      </c>
      <c r="G94" s="292" t="s">
        <v>409</v>
      </c>
      <c r="H94" s="292" t="s">
        <v>410</v>
      </c>
      <c r="I94" s="292" t="s">
        <v>411</v>
      </c>
      <c r="J94" s="31"/>
      <c r="K94" s="31"/>
      <c r="L94" s="31"/>
      <c r="M94" s="31"/>
      <c r="N94" s="31"/>
      <c r="O94" s="31"/>
      <c r="P94" s="31"/>
      <c r="Q94" s="31"/>
      <c r="R94" s="31"/>
      <c r="S94" s="31"/>
    </row>
    <row r="95" spans="1:19" ht="33.4" customHeight="1">
      <c r="A95" s="31"/>
      <c r="B95" s="330" t="s">
        <v>412</v>
      </c>
      <c r="C95" s="343">
        <v>3545</v>
      </c>
      <c r="D95" s="343">
        <v>3322</v>
      </c>
      <c r="E95" s="188">
        <v>0.48380000000000001</v>
      </c>
      <c r="F95" s="344">
        <v>0.52400000000000002</v>
      </c>
      <c r="G95" s="344">
        <v>0.54700000000000004</v>
      </c>
      <c r="H95" s="344">
        <v>0.51800000000000002</v>
      </c>
      <c r="I95" s="344">
        <v>0.52100000000000002</v>
      </c>
      <c r="J95" s="31"/>
      <c r="K95" s="31"/>
      <c r="L95" s="31"/>
      <c r="M95" s="31"/>
      <c r="N95" s="31"/>
      <c r="O95" s="31"/>
      <c r="P95" s="31"/>
      <c r="Q95" s="31"/>
      <c r="R95" s="31"/>
      <c r="S95" s="31"/>
    </row>
    <row r="96" spans="1:19" ht="8.15" customHeight="1">
      <c r="A96" s="31"/>
      <c r="B96" s="47"/>
      <c r="C96" s="47"/>
      <c r="D96" s="47"/>
      <c r="E96" s="47"/>
      <c r="F96" s="47"/>
      <c r="G96" s="47"/>
      <c r="H96" s="47"/>
      <c r="I96" s="47"/>
      <c r="J96" s="31"/>
      <c r="K96" s="31"/>
      <c r="L96" s="31"/>
      <c r="M96" s="31"/>
      <c r="N96" s="31"/>
      <c r="O96" s="31"/>
      <c r="P96" s="31"/>
      <c r="Q96" s="31"/>
      <c r="R96" s="31"/>
      <c r="S96" s="31"/>
    </row>
    <row r="97" spans="1:19" ht="14.15" customHeight="1">
      <c r="A97" s="36"/>
      <c r="B97" s="822" t="s">
        <v>413</v>
      </c>
      <c r="C97" s="848"/>
      <c r="D97" s="848"/>
      <c r="E97" s="848"/>
      <c r="F97" s="848"/>
      <c r="G97" s="848"/>
      <c r="H97" s="848"/>
      <c r="I97" s="848"/>
      <c r="J97" s="36"/>
      <c r="K97" s="36"/>
      <c r="L97" s="36"/>
      <c r="M97" s="36"/>
      <c r="N97" s="36"/>
      <c r="O97" s="36"/>
      <c r="P97" s="36"/>
      <c r="Q97" s="36"/>
      <c r="R97" s="36"/>
      <c r="S97" s="36"/>
    </row>
    <row r="98" spans="1:19" ht="15" customHeight="1">
      <c r="A98" s="36"/>
      <c r="B98" s="36"/>
      <c r="C98" s="36"/>
      <c r="D98" s="36"/>
      <c r="E98" s="36"/>
      <c r="F98" s="36"/>
      <c r="G98" s="36"/>
      <c r="H98" s="36"/>
      <c r="I98" s="36"/>
      <c r="J98" s="36"/>
      <c r="K98" s="36"/>
      <c r="L98" s="36"/>
      <c r="M98" s="36"/>
      <c r="N98" s="36"/>
      <c r="O98" s="36"/>
      <c r="P98" s="36"/>
      <c r="Q98" s="36"/>
      <c r="R98" s="36"/>
      <c r="S98" s="36"/>
    </row>
    <row r="99" spans="1:19" ht="15" customHeight="1">
      <c r="A99" s="31"/>
      <c r="B99" s="31"/>
      <c r="C99" s="31"/>
      <c r="D99" s="31"/>
      <c r="E99" s="31"/>
      <c r="F99" s="31"/>
      <c r="G99" s="31"/>
      <c r="H99" s="31"/>
      <c r="I99" s="31"/>
      <c r="J99" s="31"/>
      <c r="K99" s="31"/>
      <c r="L99" s="31"/>
      <c r="M99" s="31"/>
      <c r="N99" s="31"/>
      <c r="O99" s="31"/>
      <c r="P99" s="31"/>
      <c r="Q99" s="31"/>
      <c r="R99" s="31"/>
      <c r="S99" s="31"/>
    </row>
    <row r="100" spans="1:19" ht="15.75" customHeight="1">
      <c r="A100" s="31"/>
      <c r="B100" s="286" t="s">
        <v>414</v>
      </c>
      <c r="C100" s="292" t="s">
        <v>118</v>
      </c>
      <c r="D100" s="292" t="s">
        <v>119</v>
      </c>
      <c r="E100" s="292" t="s">
        <v>120</v>
      </c>
      <c r="F100" s="292" t="s">
        <v>121</v>
      </c>
      <c r="G100" s="292" t="s">
        <v>122</v>
      </c>
      <c r="H100" s="34"/>
      <c r="I100" s="31"/>
      <c r="J100" s="31"/>
      <c r="K100" s="31"/>
      <c r="L100" s="31"/>
      <c r="M100" s="31"/>
      <c r="N100" s="31"/>
      <c r="O100" s="31"/>
      <c r="P100" s="31"/>
      <c r="Q100" s="31"/>
      <c r="R100" s="31"/>
      <c r="S100" s="31"/>
    </row>
    <row r="101" spans="1:19" ht="33.4" customHeight="1">
      <c r="A101" s="31"/>
      <c r="B101" s="170" t="s">
        <v>1209</v>
      </c>
      <c r="C101" s="189" t="s">
        <v>135</v>
      </c>
      <c r="D101" s="345" t="s">
        <v>135</v>
      </c>
      <c r="E101" s="345" t="s">
        <v>1210</v>
      </c>
      <c r="F101" s="345" t="s">
        <v>135</v>
      </c>
      <c r="G101" s="345" t="s">
        <v>135</v>
      </c>
      <c r="H101" s="31"/>
      <c r="I101" s="31"/>
      <c r="J101" s="31"/>
      <c r="K101" s="31"/>
      <c r="L101" s="31"/>
      <c r="M101" s="31"/>
      <c r="N101" s="31"/>
      <c r="O101" s="31"/>
      <c r="P101" s="31"/>
      <c r="Q101" s="31"/>
      <c r="R101" s="31"/>
      <c r="S101" s="31"/>
    </row>
    <row r="102" spans="1:19" ht="8.15" customHeight="1">
      <c r="A102" s="31"/>
      <c r="B102" s="47"/>
      <c r="C102" s="47"/>
      <c r="D102" s="47"/>
      <c r="E102" s="47"/>
      <c r="F102" s="47"/>
      <c r="G102" s="47"/>
      <c r="H102" s="31"/>
      <c r="I102" s="31"/>
      <c r="J102" s="31"/>
      <c r="K102" s="31"/>
      <c r="L102" s="31"/>
      <c r="M102" s="31"/>
      <c r="N102" s="31"/>
      <c r="O102" s="31"/>
      <c r="P102" s="31"/>
      <c r="Q102" s="31"/>
      <c r="R102" s="31"/>
      <c r="S102" s="31"/>
    </row>
    <row r="103" spans="1:19" ht="45.75" customHeight="1">
      <c r="A103" s="31"/>
      <c r="B103" s="822" t="s">
        <v>415</v>
      </c>
      <c r="C103" s="822"/>
      <c r="D103" s="822"/>
      <c r="E103" s="822"/>
      <c r="F103" s="822"/>
      <c r="G103" s="822"/>
      <c r="H103" s="31"/>
      <c r="I103" s="31"/>
      <c r="J103" s="31"/>
      <c r="K103" s="31"/>
      <c r="L103" s="31"/>
      <c r="M103" s="31"/>
      <c r="N103" s="31"/>
      <c r="O103" s="31"/>
      <c r="P103" s="31"/>
      <c r="Q103" s="31"/>
      <c r="R103" s="31"/>
      <c r="S103" s="31"/>
    </row>
    <row r="104" spans="1:19" ht="15" customHeight="1">
      <c r="A104" s="36"/>
      <c r="B104" s="36"/>
      <c r="C104" s="36"/>
      <c r="D104" s="36"/>
      <c r="E104" s="36"/>
      <c r="F104" s="36"/>
      <c r="G104" s="36"/>
      <c r="H104" s="36"/>
      <c r="I104" s="36"/>
      <c r="J104" s="36"/>
      <c r="K104" s="36"/>
      <c r="L104" s="36"/>
      <c r="M104" s="36"/>
      <c r="N104" s="36"/>
      <c r="O104" s="36"/>
      <c r="P104" s="36"/>
      <c r="Q104" s="36"/>
      <c r="R104" s="36"/>
      <c r="S104" s="36"/>
    </row>
    <row r="105" spans="1:19" ht="15" customHeight="1">
      <c r="A105" s="31"/>
      <c r="B105" s="31"/>
      <c r="C105" s="31"/>
      <c r="D105" s="31"/>
      <c r="E105" s="31"/>
      <c r="F105" s="31"/>
      <c r="G105" s="31"/>
      <c r="H105" s="31"/>
      <c r="I105" s="31"/>
      <c r="J105" s="31"/>
      <c r="K105" s="31"/>
      <c r="L105" s="31"/>
      <c r="M105" s="31"/>
      <c r="N105" s="31"/>
      <c r="O105" s="31"/>
      <c r="P105" s="31"/>
      <c r="Q105" s="31"/>
      <c r="R105" s="31"/>
      <c r="S105" s="31"/>
    </row>
    <row r="106" spans="1:19" ht="26.65" customHeight="1">
      <c r="A106" s="31"/>
      <c r="B106" s="310" t="s">
        <v>416</v>
      </c>
      <c r="C106" s="31"/>
      <c r="D106" s="31"/>
      <c r="E106" s="31"/>
      <c r="F106" s="31"/>
      <c r="G106" s="31"/>
      <c r="H106" s="31"/>
      <c r="I106" s="31"/>
      <c r="J106" s="31"/>
      <c r="K106" s="31"/>
      <c r="L106" s="31"/>
      <c r="M106" s="31"/>
      <c r="N106" s="31"/>
      <c r="O106" s="31"/>
      <c r="P106" s="31"/>
      <c r="Q106" s="31"/>
      <c r="R106" s="31"/>
      <c r="S106" s="31"/>
    </row>
    <row r="107" spans="1:19" ht="15" customHeight="1">
      <c r="A107" s="31"/>
      <c r="B107" s="31"/>
      <c r="C107" s="31"/>
      <c r="D107" s="31"/>
      <c r="E107" s="31"/>
      <c r="F107" s="31"/>
      <c r="G107" s="31"/>
      <c r="H107" s="31"/>
      <c r="I107" s="31"/>
      <c r="J107" s="31"/>
      <c r="K107" s="31"/>
      <c r="L107" s="31"/>
      <c r="M107" s="31"/>
      <c r="N107" s="31"/>
      <c r="O107" s="31"/>
      <c r="P107" s="31"/>
      <c r="Q107" s="31"/>
      <c r="R107" s="31"/>
      <c r="S107" s="31"/>
    </row>
    <row r="108" spans="1:19" ht="15.75" customHeight="1">
      <c r="A108" s="31"/>
      <c r="B108" s="34"/>
      <c r="C108" s="825" t="s">
        <v>417</v>
      </c>
      <c r="D108" s="825"/>
      <c r="E108" s="824"/>
      <c r="F108" s="823" t="s">
        <v>1325</v>
      </c>
      <c r="G108" s="825"/>
      <c r="H108" s="825"/>
      <c r="I108" s="31"/>
      <c r="J108" s="31"/>
      <c r="K108" s="31"/>
      <c r="L108" s="31"/>
      <c r="M108" s="31"/>
      <c r="N108" s="31"/>
      <c r="O108" s="31"/>
      <c r="P108" s="31"/>
      <c r="Q108" s="36"/>
      <c r="R108" s="36"/>
      <c r="S108" s="36"/>
    </row>
    <row r="109" spans="1:19" ht="15.75" customHeight="1">
      <c r="A109" s="31"/>
      <c r="B109" s="286" t="s">
        <v>1326</v>
      </c>
      <c r="C109" s="292" t="s">
        <v>418</v>
      </c>
      <c r="D109" s="292" t="s">
        <v>419</v>
      </c>
      <c r="E109" s="301" t="s">
        <v>420</v>
      </c>
      <c r="F109" s="302" t="s">
        <v>421</v>
      </c>
      <c r="G109" s="292" t="s">
        <v>264</v>
      </c>
      <c r="H109" s="292" t="s">
        <v>265</v>
      </c>
      <c r="I109" s="31"/>
      <c r="J109" s="31"/>
      <c r="K109" s="31"/>
      <c r="L109" s="31"/>
      <c r="M109" s="31"/>
      <c r="N109" s="31"/>
      <c r="O109" s="31"/>
      <c r="P109" s="31"/>
      <c r="Q109" s="36"/>
      <c r="R109" s="36"/>
      <c r="S109" s="36"/>
    </row>
    <row r="110" spans="1:19" ht="15.75" customHeight="1">
      <c r="A110" s="31"/>
      <c r="B110" s="330" t="s">
        <v>422</v>
      </c>
      <c r="C110" s="347">
        <v>1</v>
      </c>
      <c r="D110" s="347">
        <v>1</v>
      </c>
      <c r="E110" s="348">
        <v>1</v>
      </c>
      <c r="F110" s="349">
        <v>39</v>
      </c>
      <c r="G110" s="350">
        <v>37.9</v>
      </c>
      <c r="H110" s="350">
        <v>39.200000000000003</v>
      </c>
      <c r="I110" s="31"/>
      <c r="J110" s="31"/>
      <c r="K110" s="31"/>
      <c r="L110" s="31"/>
      <c r="M110" s="31"/>
      <c r="N110" s="31"/>
      <c r="O110" s="31"/>
      <c r="P110" s="31"/>
      <c r="Q110" s="36"/>
      <c r="R110" s="36"/>
      <c r="S110" s="36"/>
    </row>
    <row r="111" spans="1:19" ht="8.15" customHeight="1">
      <c r="A111" s="36"/>
      <c r="B111" s="346"/>
      <c r="C111" s="351"/>
      <c r="D111" s="351"/>
      <c r="E111" s="351"/>
      <c r="F111" s="351"/>
      <c r="G111" s="351"/>
      <c r="H111" s="351"/>
      <c r="I111" s="36"/>
      <c r="J111" s="36"/>
      <c r="K111" s="36"/>
      <c r="L111" s="36"/>
      <c r="M111" s="36"/>
      <c r="N111" s="36"/>
      <c r="O111" s="36"/>
      <c r="P111" s="36"/>
      <c r="Q111" s="36"/>
      <c r="R111" s="36"/>
      <c r="S111" s="36"/>
    </row>
    <row r="112" spans="1:19" ht="35.9" customHeight="1">
      <c r="A112" s="36"/>
      <c r="B112" s="822" t="s">
        <v>423</v>
      </c>
      <c r="C112" s="822"/>
      <c r="D112" s="822"/>
      <c r="E112" s="822"/>
      <c r="F112" s="822"/>
      <c r="G112" s="822"/>
      <c r="H112" s="822"/>
      <c r="I112" s="36"/>
      <c r="J112" s="36"/>
      <c r="K112" s="36"/>
      <c r="L112" s="36"/>
      <c r="M112" s="36"/>
      <c r="N112" s="36"/>
      <c r="O112" s="36"/>
      <c r="P112" s="36"/>
      <c r="Q112" s="36"/>
      <c r="R112" s="36"/>
      <c r="S112" s="36"/>
    </row>
    <row r="113" spans="1:19" ht="15.75" customHeight="1">
      <c r="A113" s="36"/>
      <c r="B113" s="36"/>
      <c r="C113" s="36"/>
      <c r="D113" s="36"/>
      <c r="E113" s="36"/>
      <c r="F113" s="36"/>
      <c r="G113" s="36"/>
      <c r="H113" s="36"/>
      <c r="I113" s="36"/>
      <c r="J113" s="36"/>
      <c r="K113" s="36"/>
      <c r="L113" s="36"/>
      <c r="M113" s="36"/>
      <c r="N113" s="36"/>
      <c r="O113" s="36"/>
      <c r="P113" s="36"/>
      <c r="Q113" s="36"/>
      <c r="R113" s="36"/>
      <c r="S113" s="36"/>
    </row>
    <row r="114" spans="1:19" ht="32.25" customHeight="1">
      <c r="A114" s="36"/>
      <c r="B114" s="376"/>
      <c r="C114" s="825" t="s">
        <v>417</v>
      </c>
      <c r="D114" s="825"/>
      <c r="E114" s="824"/>
      <c r="F114" s="823" t="s">
        <v>1327</v>
      </c>
      <c r="G114" s="825"/>
      <c r="H114" s="825"/>
      <c r="I114" s="31"/>
      <c r="J114" s="36"/>
      <c r="K114" s="36"/>
      <c r="L114" s="36"/>
      <c r="M114" s="36"/>
      <c r="N114" s="36"/>
      <c r="O114" s="36"/>
      <c r="P114" s="36"/>
      <c r="Q114" s="36"/>
      <c r="R114" s="36"/>
      <c r="S114" s="36"/>
    </row>
    <row r="115" spans="1:19" ht="15.75" customHeight="1">
      <c r="A115" s="36"/>
      <c r="B115" s="286" t="s">
        <v>1328</v>
      </c>
      <c r="C115" s="292" t="s">
        <v>418</v>
      </c>
      <c r="D115" s="292" t="s">
        <v>419</v>
      </c>
      <c r="E115" s="301" t="s">
        <v>420</v>
      </c>
      <c r="F115" s="302" t="s">
        <v>421</v>
      </c>
      <c r="G115" s="292" t="s">
        <v>264</v>
      </c>
      <c r="H115" s="292" t="s">
        <v>265</v>
      </c>
      <c r="I115" s="36"/>
      <c r="J115" s="36"/>
      <c r="K115" s="36"/>
      <c r="L115" s="36"/>
      <c r="M115" s="36"/>
      <c r="N115" s="36"/>
      <c r="O115" s="36"/>
      <c r="P115" s="36"/>
      <c r="Q115" s="36"/>
      <c r="R115" s="36"/>
      <c r="S115" s="36"/>
    </row>
    <row r="116" spans="1:19" ht="15.75" customHeight="1">
      <c r="A116" s="31"/>
      <c r="B116" s="55" t="s">
        <v>400</v>
      </c>
      <c r="C116" s="323">
        <v>1</v>
      </c>
      <c r="D116" s="323">
        <v>1</v>
      </c>
      <c r="E116" s="352">
        <v>1</v>
      </c>
      <c r="F116" s="313">
        <v>188</v>
      </c>
      <c r="G116" s="86">
        <v>41</v>
      </c>
      <c r="H116" s="86">
        <v>147</v>
      </c>
      <c r="I116" s="31"/>
      <c r="J116" s="31"/>
      <c r="K116" s="31"/>
      <c r="L116" s="31"/>
      <c r="M116" s="31"/>
      <c r="N116" s="31"/>
      <c r="O116" s="31"/>
      <c r="P116" s="31"/>
      <c r="Q116" s="36"/>
      <c r="R116" s="36"/>
      <c r="S116" s="36"/>
    </row>
    <row r="117" spans="1:19" ht="15.75" customHeight="1">
      <c r="A117" s="31"/>
      <c r="B117" s="57" t="s">
        <v>297</v>
      </c>
      <c r="C117" s="325">
        <v>1</v>
      </c>
      <c r="D117" s="325">
        <v>1</v>
      </c>
      <c r="E117" s="353">
        <v>1</v>
      </c>
      <c r="F117" s="315">
        <v>3104</v>
      </c>
      <c r="G117" s="88">
        <v>830</v>
      </c>
      <c r="H117" s="88">
        <v>2275</v>
      </c>
      <c r="I117" s="31"/>
      <c r="J117" s="31"/>
      <c r="K117" s="31"/>
      <c r="L117" s="31"/>
      <c r="M117" s="31"/>
      <c r="N117" s="31"/>
      <c r="O117" s="31"/>
      <c r="P117" s="31"/>
      <c r="Q117" s="36"/>
      <c r="R117" s="36"/>
      <c r="S117" s="36"/>
    </row>
    <row r="118" spans="1:19" ht="15.75" customHeight="1">
      <c r="A118" s="31"/>
      <c r="B118" s="61" t="s">
        <v>298</v>
      </c>
      <c r="C118" s="327">
        <v>1</v>
      </c>
      <c r="D118" s="327">
        <v>1</v>
      </c>
      <c r="E118" s="354">
        <v>1</v>
      </c>
      <c r="F118" s="317">
        <v>300353</v>
      </c>
      <c r="G118" s="119">
        <v>71001</v>
      </c>
      <c r="H118" s="119">
        <v>229344</v>
      </c>
      <c r="I118" s="31"/>
      <c r="J118" s="31"/>
      <c r="K118" s="31"/>
      <c r="L118" s="31"/>
      <c r="M118" s="31"/>
      <c r="N118" s="31"/>
      <c r="O118" s="31"/>
      <c r="P118" s="31"/>
      <c r="Q118" s="36"/>
      <c r="R118" s="36"/>
      <c r="S118" s="36"/>
    </row>
    <row r="119" spans="1:19" ht="8.15" customHeight="1">
      <c r="A119" s="31"/>
      <c r="B119" s="47"/>
      <c r="C119" s="47"/>
      <c r="D119" s="47"/>
      <c r="E119" s="47"/>
      <c r="F119" s="47"/>
      <c r="G119" s="47"/>
      <c r="H119" s="47"/>
      <c r="I119" s="31"/>
      <c r="J119" s="31"/>
      <c r="K119" s="31"/>
      <c r="L119" s="31"/>
      <c r="M119" s="31"/>
      <c r="N119" s="31"/>
      <c r="O119" s="31"/>
      <c r="P119" s="31"/>
      <c r="Q119" s="31"/>
      <c r="R119" s="31"/>
      <c r="S119" s="31"/>
    </row>
    <row r="120" spans="1:19" ht="35.9" customHeight="1">
      <c r="A120" s="31"/>
      <c r="B120" s="822" t="s">
        <v>424</v>
      </c>
      <c r="C120" s="822"/>
      <c r="D120" s="822"/>
      <c r="E120" s="822"/>
      <c r="F120" s="822"/>
      <c r="G120" s="822"/>
      <c r="H120" s="822"/>
      <c r="I120" s="31"/>
      <c r="J120" s="31"/>
      <c r="K120" s="31"/>
      <c r="L120" s="31"/>
      <c r="M120" s="31"/>
      <c r="N120" s="31"/>
      <c r="O120" s="31"/>
      <c r="P120" s="31"/>
      <c r="Q120" s="31"/>
      <c r="R120" s="31"/>
      <c r="S120" s="31"/>
    </row>
    <row r="121" spans="1:19" ht="15" customHeight="1">
      <c r="A121" s="31"/>
      <c r="B121" s="31"/>
      <c r="C121" s="31"/>
      <c r="D121" s="31"/>
      <c r="E121" s="31"/>
      <c r="F121" s="31"/>
      <c r="G121" s="31"/>
      <c r="H121" s="31"/>
      <c r="I121" s="31"/>
      <c r="J121" s="31"/>
      <c r="K121" s="31"/>
      <c r="L121" s="31"/>
      <c r="M121" s="31"/>
      <c r="N121" s="31"/>
      <c r="O121" s="31"/>
      <c r="P121" s="31"/>
      <c r="Q121" s="31"/>
      <c r="R121" s="31"/>
      <c r="S121" s="31"/>
    </row>
    <row r="122" spans="1:19" ht="15" hidden="1" customHeight="1">
      <c r="A122" s="27"/>
      <c r="B122" s="27"/>
      <c r="C122" s="27"/>
      <c r="D122" s="27"/>
      <c r="E122" s="27"/>
      <c r="F122" s="27"/>
      <c r="G122" s="27"/>
      <c r="H122" s="27"/>
      <c r="I122" s="27"/>
      <c r="J122" s="27"/>
      <c r="K122" s="27"/>
      <c r="L122" s="27"/>
      <c r="M122" s="27"/>
      <c r="N122" s="27"/>
      <c r="O122" s="27"/>
      <c r="P122" s="27"/>
      <c r="Q122" s="27"/>
      <c r="R122" s="27"/>
      <c r="S122" s="27"/>
    </row>
    <row r="123" spans="1:19" ht="15" hidden="1" customHeight="1">
      <c r="A123" s="27"/>
      <c r="B123" s="27"/>
      <c r="C123" s="27"/>
      <c r="D123" s="27"/>
      <c r="E123" s="27"/>
      <c r="F123" s="27"/>
      <c r="G123" s="27"/>
      <c r="H123" s="27"/>
      <c r="I123" s="27"/>
      <c r="J123" s="27"/>
      <c r="K123" s="27"/>
      <c r="L123" s="27"/>
      <c r="M123" s="27"/>
      <c r="N123" s="27"/>
      <c r="O123" s="27"/>
      <c r="P123" s="27"/>
      <c r="Q123" s="27"/>
      <c r="R123" s="27"/>
      <c r="S123" s="27"/>
    </row>
    <row r="124" spans="1:19" ht="15" hidden="1" customHeight="1">
      <c r="A124" s="27"/>
      <c r="B124" s="27"/>
      <c r="C124" s="27"/>
      <c r="D124" s="27"/>
      <c r="E124" s="27"/>
      <c r="F124" s="27"/>
      <c r="G124" s="27"/>
      <c r="H124" s="27"/>
      <c r="I124" s="27"/>
      <c r="J124" s="27"/>
      <c r="K124" s="27"/>
      <c r="L124" s="27"/>
      <c r="M124" s="27"/>
      <c r="N124" s="27"/>
      <c r="O124" s="27"/>
      <c r="P124" s="27"/>
      <c r="Q124" s="27"/>
      <c r="R124" s="27"/>
      <c r="S124" s="27"/>
    </row>
    <row r="125" spans="1:19" ht="15" hidden="1" customHeight="1">
      <c r="A125" s="27"/>
      <c r="B125" s="27"/>
      <c r="C125" s="27"/>
      <c r="D125" s="27"/>
      <c r="E125" s="27"/>
      <c r="F125" s="27"/>
      <c r="G125" s="27"/>
      <c r="H125" s="27"/>
      <c r="I125" s="27"/>
      <c r="J125" s="27"/>
      <c r="K125" s="27"/>
      <c r="L125" s="27"/>
      <c r="M125" s="27"/>
      <c r="N125" s="27"/>
      <c r="O125" s="27"/>
      <c r="P125" s="27"/>
      <c r="Q125" s="27"/>
      <c r="R125" s="27"/>
      <c r="S125" s="27"/>
    </row>
    <row r="126" spans="1:19" ht="15" hidden="1" customHeight="1">
      <c r="A126" s="27"/>
      <c r="B126" s="27"/>
      <c r="C126" s="27"/>
      <c r="D126" s="27"/>
      <c r="E126" s="27"/>
      <c r="F126" s="27"/>
      <c r="G126" s="27"/>
      <c r="H126" s="27"/>
      <c r="I126" s="27"/>
      <c r="J126" s="27"/>
      <c r="K126" s="27"/>
      <c r="L126" s="27"/>
      <c r="M126" s="27"/>
      <c r="N126" s="27"/>
      <c r="O126" s="27"/>
      <c r="P126" s="27"/>
      <c r="Q126" s="27"/>
      <c r="R126" s="27"/>
      <c r="S126" s="27"/>
    </row>
    <row r="127" spans="1:19" ht="15" hidden="1" customHeight="1">
      <c r="A127" s="27"/>
      <c r="B127" s="27"/>
      <c r="C127" s="27"/>
      <c r="D127" s="27"/>
      <c r="E127" s="27"/>
      <c r="F127" s="27"/>
      <c r="G127" s="27"/>
      <c r="H127" s="27"/>
      <c r="I127" s="27"/>
      <c r="J127" s="27"/>
      <c r="K127" s="27"/>
      <c r="L127" s="27"/>
      <c r="M127" s="27"/>
      <c r="N127" s="27"/>
      <c r="O127" s="27"/>
      <c r="P127" s="27"/>
      <c r="Q127" s="27"/>
      <c r="R127" s="27"/>
    </row>
    <row r="128" spans="1:19" ht="15" hidden="1" customHeight="1">
      <c r="A128" s="27"/>
      <c r="B128" s="27"/>
      <c r="C128" s="27"/>
      <c r="D128" s="27"/>
      <c r="E128" s="27"/>
      <c r="F128" s="27"/>
      <c r="G128" s="27"/>
      <c r="H128" s="27"/>
      <c r="I128" s="27"/>
      <c r="J128" s="27"/>
      <c r="K128" s="27"/>
      <c r="L128" s="27"/>
      <c r="M128" s="27"/>
      <c r="N128" s="27"/>
      <c r="O128" s="27"/>
      <c r="P128" s="27"/>
      <c r="Q128" s="27"/>
      <c r="R128" s="27"/>
    </row>
  </sheetData>
  <sheetProtection algorithmName="SHA-512" hashValue="9MDICEdrPNP/6Wph5Nhf+1Hgo02WhFEjAHBRDgJL+PDgWGLhJij9Xs54cktN8D3C6pTpUEsP74PNxvPKApnesQ==" saltValue="v/oCYakmPOBqVN/JxTnqeg==" spinCount="100000" sheet="1" objects="1" scenarios="1"/>
  <mergeCells count="38">
    <mergeCell ref="B120:H120"/>
    <mergeCell ref="B87:G87"/>
    <mergeCell ref="C93:E93"/>
    <mergeCell ref="B97:I97"/>
    <mergeCell ref="F114:H114"/>
    <mergeCell ref="B112:H112"/>
    <mergeCell ref="F108:H108"/>
    <mergeCell ref="C108:E108"/>
    <mergeCell ref="B103:G103"/>
    <mergeCell ref="C114:E114"/>
    <mergeCell ref="C75:E75"/>
    <mergeCell ref="B72:H72"/>
    <mergeCell ref="I75:K75"/>
    <mergeCell ref="B81:K81"/>
    <mergeCell ref="F75:H75"/>
    <mergeCell ref="B55:K55"/>
    <mergeCell ref="B59:B61"/>
    <mergeCell ref="B62:B64"/>
    <mergeCell ref="B65:B67"/>
    <mergeCell ref="B68:B70"/>
    <mergeCell ref="I46:K46"/>
    <mergeCell ref="B33:R33"/>
    <mergeCell ref="E36:F36"/>
    <mergeCell ref="C36:D36"/>
    <mergeCell ref="B43:I43"/>
    <mergeCell ref="F46:H46"/>
    <mergeCell ref="C46:E46"/>
    <mergeCell ref="B20:L20"/>
    <mergeCell ref="B21:M21"/>
    <mergeCell ref="F24:H24"/>
    <mergeCell ref="D24:E24"/>
    <mergeCell ref="B32:L32"/>
    <mergeCell ref="I24:R24"/>
    <mergeCell ref="B5:H5"/>
    <mergeCell ref="B7:L7"/>
    <mergeCell ref="I12:R12"/>
    <mergeCell ref="F12:H12"/>
    <mergeCell ref="D12:E12"/>
  </mergeCells>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38AB759076E2409A05B6617EC00EC9" ma:contentTypeVersion="3" ma:contentTypeDescription="Create a new document." ma:contentTypeScope="" ma:versionID="fb907ab129c171f4d6951615ddd12aef">
  <xsd:schema xmlns:xsd="http://www.w3.org/2001/XMLSchema" xmlns:xs="http://www.w3.org/2001/XMLSchema" xmlns:p="http://schemas.microsoft.com/office/2006/metadata/properties" xmlns:ns2="e7d53e42-3719-47d1-b38d-e3ace8f166d5" targetNamespace="http://schemas.microsoft.com/office/2006/metadata/properties" ma:root="true" ma:fieldsID="47e40c1d656c136f4b63846d6ddd9bc9" ns2:_="">
    <xsd:import namespace="e7d53e42-3719-47d1-b38d-e3ace8f166d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53e42-3719-47d1-b38d-e3ace8f166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6C8933-EF0A-4504-B6C2-550CE140F083}"/>
</file>

<file path=customXml/itemProps2.xml><?xml version="1.0" encoding="utf-8"?>
<ds:datastoreItem xmlns:ds="http://schemas.openxmlformats.org/officeDocument/2006/customXml" ds:itemID="{E7FA77B6-EAA9-4D6E-B8E4-0C0A26D36013}">
  <ds:schemaRefs>
    <ds:schemaRef ds:uri="http://schemas.openxmlformats.org/package/2006/metadata/core-propertie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purl.org/dc/terms/"/>
    <ds:schemaRef ds:uri="994d1fd9-33fc-4697-bf65-ef7921e2a724"/>
    <ds:schemaRef ds:uri="http://purl.org/dc/dcmitype/"/>
    <ds:schemaRef ds:uri="http://purl.org/dc/elements/1.1/"/>
  </ds:schemaRefs>
</ds:datastoreItem>
</file>

<file path=customXml/itemProps3.xml><?xml version="1.0" encoding="utf-8"?>
<ds:datastoreItem xmlns:ds="http://schemas.openxmlformats.org/officeDocument/2006/customXml" ds:itemID="{E0260B30-6CF8-4301-9A45-B40A715CD3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vt:lpstr>
      <vt:lpstr>About</vt:lpstr>
      <vt:lpstr>Contents</vt:lpstr>
      <vt:lpstr>Disclosure references</vt:lpstr>
      <vt:lpstr>Reporting boundaries</vt:lpstr>
      <vt:lpstr>Our people</vt:lpstr>
      <vt:lpstr>Safety and health</vt:lpstr>
      <vt:lpstr>Workforce and diversity</vt:lpstr>
      <vt:lpstr>Attracting and retaining talent</vt:lpstr>
      <vt:lpstr>Delivering value to society</vt:lpstr>
      <vt:lpstr>Economic contribution</vt:lpstr>
      <vt:lpstr>Community relationships</vt:lpstr>
      <vt:lpstr>Social investment</vt:lpstr>
      <vt:lpstr>Transformation</vt:lpstr>
      <vt:lpstr>Operating responsibly</vt:lpstr>
      <vt:lpstr>Human rights</vt:lpstr>
      <vt:lpstr>Ethics and cybersecurity</vt:lpstr>
      <vt:lpstr>Modern Slavery</vt:lpstr>
      <vt:lpstr>Closure</vt:lpstr>
      <vt:lpstr>Environment</vt:lpstr>
      <vt:lpstr>Landholdings</vt:lpstr>
      <vt:lpstr>Biodiversity</vt:lpstr>
      <vt:lpstr>Water</vt:lpstr>
      <vt:lpstr>Pollution and tailings</vt:lpstr>
      <vt:lpstr>Climate Change</vt:lpstr>
      <vt:lpstr>Energy</vt:lpstr>
      <vt:lpstr>Portfolio</vt:lpstr>
      <vt:lpstr>GHG Emissions</vt:lpstr>
      <vt:lpstr>Other GHG Emissions</vt:lpstr>
      <vt:lpstr>Emissions Limiting Regulations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Searson, Jazmin</cp:lastModifiedBy>
  <cp:revision>2</cp:revision>
  <dcterms:created xsi:type="dcterms:W3CDTF">2026-08-25T02:50:20Z</dcterms:created>
  <dcterms:modified xsi:type="dcterms:W3CDTF">2026-08-25T02:50:21Z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0x0101002B38AB759076E2409A05B6617EC00EC9</vt:lpwstr>
  </property>
  <property fmtid="{D5CDD505-2E9C-101B-9397-08002B2CF9AE}" pid="3" name="MediaServiceImageTags">
    <vt:lpwstr/>
  </property>
</Properties>
</file>